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315" windowHeight="7740" activeTab="0"/>
  </bookViews>
  <sheets>
    <sheet name="Luangwa" sheetId="1" r:id="rId1"/>
    <sheet name="Addo" sheetId="2" r:id="rId2"/>
  </sheets>
  <definedNames/>
  <calcPr fullCalcOnLoad="1"/>
</workbook>
</file>

<file path=xl/sharedStrings.xml><?xml version="1.0" encoding="utf-8"?>
<sst xmlns="http://schemas.openxmlformats.org/spreadsheetml/2006/main" count="58" uniqueCount="46">
  <si>
    <t xml:space="preserve">génotypes </t>
  </si>
  <si>
    <t>phénotypes</t>
  </si>
  <si>
    <t>% génotypes  t=0</t>
  </si>
  <si>
    <t>% génotypes t1</t>
  </si>
  <si>
    <t>% génotypes t2</t>
  </si>
  <si>
    <t>Effectifs phénotypes t=0</t>
  </si>
  <si>
    <t>Effectifs  phénotypes t1</t>
  </si>
  <si>
    <t>Effectifs phénotypes t2&gt;t1</t>
  </si>
  <si>
    <t>mâles avec défenses</t>
  </si>
  <si>
    <t>femelles avec défenses</t>
  </si>
  <si>
    <t>femelles sans défenses</t>
  </si>
  <si>
    <t>% génotypes en 1931</t>
  </si>
  <si>
    <t>% génotypes en 2007</t>
  </si>
  <si>
    <t xml:space="preserve">Effectifs  génotypes en 2007 </t>
  </si>
  <si>
    <t>Effectifs génotypes en 1931</t>
  </si>
  <si>
    <t>Effectifs phénotypes en 1931</t>
  </si>
  <si>
    <t>Effectifs  phénotypes en 2007</t>
  </si>
  <si>
    <t>Total</t>
  </si>
  <si>
    <t>mâles sans défenses</t>
  </si>
  <si>
    <t>Documents de référence</t>
  </si>
  <si>
    <t xml:space="preserve">Effectifs génotypes t=0 (année 1969) </t>
  </si>
  <si>
    <t>Effectifs  génotypes t1 (année 1989)</t>
  </si>
  <si>
    <t>Effectifs génotypes t2&gt;t1 (année 1993)</t>
  </si>
  <si>
    <t>Xi/Y</t>
  </si>
  <si>
    <t>Xi/Xi</t>
  </si>
  <si>
    <t>% phénotypes  en 1931</t>
  </si>
  <si>
    <t>%phénotypes en 2007</t>
  </si>
  <si>
    <t>% phénotypes  t=0</t>
  </si>
  <si>
    <t>% phénotypes t1</t>
  </si>
  <si>
    <t>% phénotypes t2</t>
  </si>
  <si>
    <t>TOTAL</t>
  </si>
  <si>
    <t>Fréquences alléliques</t>
  </si>
  <si>
    <t>allèle</t>
  </si>
  <si>
    <t>fréquence (%) en 1931</t>
  </si>
  <si>
    <t>i</t>
  </si>
  <si>
    <t>Xi-/Y</t>
  </si>
  <si>
    <t>Consigne 1 : si les résultats de votre simulation ne sont pas conformes aux effectifs réels, modifiez les paramètres de la modélisation (demi-vie des entités, probabilité de réalisation d'un comportement)</t>
  </si>
  <si>
    <t>Xi-/Xi-</t>
  </si>
  <si>
    <t>i-</t>
  </si>
  <si>
    <t>Xi/Xi-</t>
  </si>
  <si>
    <t>fréquence (%) en 2007</t>
  </si>
  <si>
    <t>1931 - % femelles sans défenses</t>
  </si>
  <si>
    <t>2007 - % femelles avec défenses</t>
  </si>
  <si>
    <t>Consigne 2 : en 1989 (signature du traité interdisant le commerce de l'ivoire !), faites une pause dans la simulation afin de supprimer les  chasseurs, puis relancez la simulation</t>
  </si>
  <si>
    <t>Consigne : après avoir réalisé une simulation respectant les effectifs initiaux dans le parc d'Addo et vérifié l'adéquation par rapport aux données de terrain, faire varier les effectifs initiaux (tout en gardant les proportions)  afin de retrouver le mécanisme mis en jeu</t>
  </si>
  <si>
    <t>Xi-/Xi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</si>
</sst>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s>
  <fonts count="41">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sz val="12"/>
      <color indexed="8"/>
      <name val="Calibri"/>
      <family val="2"/>
    </font>
    <font>
      <b/>
      <sz val="11"/>
      <name val="Calibri"/>
      <family val="2"/>
    </font>
    <font>
      <b/>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2"/>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002060"/>
        <bgColor indexed="64"/>
      </patternFill>
    </fill>
    <fill>
      <patternFill patternType="solid">
        <fgColor rgb="FFFF000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31">
    <xf numFmtId="0" fontId="0" fillId="0" borderId="0" xfId="0" applyFont="1" applyAlignment="1">
      <alignment/>
    </xf>
    <xf numFmtId="0" fontId="36" fillId="33" borderId="10" xfId="0" applyFont="1" applyFill="1" applyBorder="1" applyAlignment="1">
      <alignment/>
    </xf>
    <xf numFmtId="0" fontId="0" fillId="0" borderId="10" xfId="0" applyBorder="1" applyAlignment="1">
      <alignment/>
    </xf>
    <xf numFmtId="0" fontId="37" fillId="34" borderId="10" xfId="0" applyFont="1" applyFill="1" applyBorder="1" applyAlignment="1">
      <alignment horizontal="center"/>
    </xf>
    <xf numFmtId="0" fontId="36" fillId="0" borderId="0" xfId="0" applyFont="1" applyAlignment="1">
      <alignment/>
    </xf>
    <xf numFmtId="0" fontId="36" fillId="33" borderId="10" xfId="0" applyFont="1" applyFill="1" applyBorder="1" applyAlignment="1">
      <alignment horizontal="center"/>
    </xf>
    <xf numFmtId="0" fontId="38" fillId="0" borderId="0" xfId="0" applyFont="1" applyAlignment="1">
      <alignment/>
    </xf>
    <xf numFmtId="0" fontId="0" fillId="0" borderId="10" xfId="0" applyBorder="1" applyAlignment="1">
      <alignment horizontal="center"/>
    </xf>
    <xf numFmtId="0" fontId="36" fillId="0" borderId="10" xfId="0" applyFont="1" applyBorder="1" applyAlignment="1">
      <alignment horizontal="center"/>
    </xf>
    <xf numFmtId="0" fontId="39" fillId="15" borderId="11" xfId="0" applyFont="1" applyFill="1" applyBorder="1" applyAlignment="1">
      <alignment/>
    </xf>
    <xf numFmtId="0" fontId="38" fillId="0" borderId="10" xfId="0" applyFont="1" applyFill="1" applyBorder="1" applyAlignment="1">
      <alignment/>
    </xf>
    <xf numFmtId="0" fontId="36" fillId="0" borderId="0" xfId="0" applyFont="1" applyAlignment="1">
      <alignment horizontal="center"/>
    </xf>
    <xf numFmtId="0" fontId="20" fillId="33" borderId="10" xfId="0" applyFont="1" applyFill="1" applyBorder="1" applyAlignment="1">
      <alignment horizontal="center"/>
    </xf>
    <xf numFmtId="0" fontId="20" fillId="33" borderId="12" xfId="0" applyFont="1" applyFill="1" applyBorder="1" applyAlignment="1">
      <alignment horizontal="center"/>
    </xf>
    <xf numFmtId="0" fontId="0" fillId="0" borderId="0" xfId="0" applyFill="1" applyBorder="1" applyAlignment="1">
      <alignment horizontal="center"/>
    </xf>
    <xf numFmtId="0" fontId="37" fillId="35" borderId="0" xfId="0" applyFont="1" applyFill="1" applyBorder="1" applyAlignment="1">
      <alignment/>
    </xf>
    <xf numFmtId="0" fontId="0" fillId="0" borderId="10" xfId="0" applyFont="1" applyBorder="1" applyAlignment="1">
      <alignment/>
    </xf>
    <xf numFmtId="0" fontId="36" fillId="0" borderId="10" xfId="0" applyFont="1" applyFill="1" applyBorder="1" applyAlignment="1">
      <alignment horizontal="center"/>
    </xf>
    <xf numFmtId="171" fontId="0" fillId="0" borderId="10" xfId="0" applyNumberFormat="1" applyFont="1" applyBorder="1" applyAlignment="1">
      <alignment horizontal="center"/>
    </xf>
    <xf numFmtId="0" fontId="0" fillId="0" borderId="10" xfId="0" applyFill="1" applyBorder="1" applyAlignment="1">
      <alignment horizontal="center"/>
    </xf>
    <xf numFmtId="171" fontId="0" fillId="0" borderId="10" xfId="0" applyNumberFormat="1" applyBorder="1" applyAlignment="1">
      <alignment horizontal="center"/>
    </xf>
    <xf numFmtId="0" fontId="0" fillId="0" borderId="0" xfId="0" applyBorder="1" applyAlignment="1">
      <alignment/>
    </xf>
    <xf numFmtId="0" fontId="36" fillId="0" borderId="0" xfId="0" applyFont="1" applyBorder="1" applyAlignment="1">
      <alignment horizontal="center"/>
    </xf>
    <xf numFmtId="0" fontId="0" fillId="0" borderId="0" xfId="0" applyFont="1" applyBorder="1" applyAlignment="1">
      <alignment/>
    </xf>
    <xf numFmtId="0" fontId="0" fillId="36" borderId="10" xfId="0" applyFont="1" applyFill="1" applyBorder="1" applyAlignment="1">
      <alignment horizontal="center"/>
    </xf>
    <xf numFmtId="0" fontId="0" fillId="36" borderId="10" xfId="0" applyFont="1" applyFill="1" applyBorder="1" applyAlignment="1">
      <alignment/>
    </xf>
    <xf numFmtId="0" fontId="40" fillId="36" borderId="10" xfId="0" applyFont="1" applyFill="1" applyBorder="1" applyAlignment="1">
      <alignment horizontal="center"/>
    </xf>
    <xf numFmtId="171" fontId="37" fillId="34" borderId="10" xfId="0" applyNumberFormat="1" applyFont="1" applyFill="1" applyBorder="1" applyAlignment="1">
      <alignment horizontal="center"/>
    </xf>
    <xf numFmtId="171" fontId="37" fillId="34" borderId="13" xfId="0" applyNumberFormat="1" applyFont="1" applyFill="1" applyBorder="1" applyAlignment="1">
      <alignment horizontal="center"/>
    </xf>
    <xf numFmtId="171" fontId="0" fillId="0" borderId="0" xfId="0" applyNumberFormat="1" applyAlignment="1">
      <alignment horizontal="center"/>
    </xf>
    <xf numFmtId="0" fontId="0" fillId="0" borderId="0" xfId="0"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20</xdr:row>
      <xdr:rowOff>28575</xdr:rowOff>
    </xdr:from>
    <xdr:to>
      <xdr:col>2</xdr:col>
      <xdr:colOff>742950</xdr:colOff>
      <xdr:row>35</xdr:row>
      <xdr:rowOff>57150</xdr:rowOff>
    </xdr:to>
    <xdr:pic>
      <xdr:nvPicPr>
        <xdr:cNvPr id="1" name="Picture 17"/>
        <xdr:cNvPicPr preferRelativeResize="1">
          <a:picLocks noChangeAspect="1"/>
        </xdr:cNvPicPr>
      </xdr:nvPicPr>
      <xdr:blipFill>
        <a:blip r:embed="rId1"/>
        <a:stretch>
          <a:fillRect/>
        </a:stretch>
      </xdr:blipFill>
      <xdr:spPr>
        <a:xfrm>
          <a:off x="0" y="3867150"/>
          <a:ext cx="4572000" cy="2886075"/>
        </a:xfrm>
        <a:prstGeom prst="rect">
          <a:avLst/>
        </a:prstGeom>
        <a:noFill/>
        <a:ln w="9525" cmpd="sng">
          <a:noFill/>
        </a:ln>
      </xdr:spPr>
    </xdr:pic>
    <xdr:clientData/>
  </xdr:twoCellAnchor>
  <xdr:twoCellAnchor editAs="oneCell">
    <xdr:from>
      <xdr:col>2</xdr:col>
      <xdr:colOff>1038225</xdr:colOff>
      <xdr:row>19</xdr:row>
      <xdr:rowOff>171450</xdr:rowOff>
    </xdr:from>
    <xdr:to>
      <xdr:col>5</xdr:col>
      <xdr:colOff>66675</xdr:colOff>
      <xdr:row>35</xdr:row>
      <xdr:rowOff>123825</xdr:rowOff>
    </xdr:to>
    <xdr:pic>
      <xdr:nvPicPr>
        <xdr:cNvPr id="2" name="Picture 20"/>
        <xdr:cNvPicPr preferRelativeResize="1">
          <a:picLocks noChangeAspect="1"/>
        </xdr:cNvPicPr>
      </xdr:nvPicPr>
      <xdr:blipFill>
        <a:blip r:embed="rId2"/>
        <a:stretch>
          <a:fillRect/>
        </a:stretch>
      </xdr:blipFill>
      <xdr:spPr>
        <a:xfrm>
          <a:off x="4867275" y="3800475"/>
          <a:ext cx="4572000" cy="3019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1114425</xdr:colOff>
      <xdr:row>24</xdr:row>
      <xdr:rowOff>180975</xdr:rowOff>
    </xdr:from>
    <xdr:to>
      <xdr:col>6</xdr:col>
      <xdr:colOff>1000125</xdr:colOff>
      <xdr:row>40</xdr:row>
      <xdr:rowOff>171450</xdr:rowOff>
    </xdr:to>
    <xdr:pic>
      <xdr:nvPicPr>
        <xdr:cNvPr id="1" name="Picture 23"/>
        <xdr:cNvPicPr preferRelativeResize="1">
          <a:picLocks noChangeAspect="1"/>
        </xdr:cNvPicPr>
      </xdr:nvPicPr>
      <xdr:blipFill>
        <a:blip r:embed="rId1"/>
        <a:stretch>
          <a:fillRect/>
        </a:stretch>
      </xdr:blipFill>
      <xdr:spPr>
        <a:xfrm>
          <a:off x="4981575" y="4781550"/>
          <a:ext cx="4572000" cy="3038475"/>
        </a:xfrm>
        <a:prstGeom prst="rect">
          <a:avLst/>
        </a:prstGeom>
        <a:noFill/>
        <a:ln w="9525" cmpd="sng">
          <a:noFill/>
        </a:ln>
      </xdr:spPr>
    </xdr:pic>
    <xdr:clientData/>
  </xdr:twoCellAnchor>
  <xdr:twoCellAnchor editAs="oneCell">
    <xdr:from>
      <xdr:col>0</xdr:col>
      <xdr:colOff>9525</xdr:colOff>
      <xdr:row>24</xdr:row>
      <xdr:rowOff>161925</xdr:rowOff>
    </xdr:from>
    <xdr:to>
      <xdr:col>2</xdr:col>
      <xdr:colOff>714375</xdr:colOff>
      <xdr:row>40</xdr:row>
      <xdr:rowOff>19050</xdr:rowOff>
    </xdr:to>
    <xdr:pic>
      <xdr:nvPicPr>
        <xdr:cNvPr id="2" name="Picture 25"/>
        <xdr:cNvPicPr preferRelativeResize="1">
          <a:picLocks noChangeAspect="1"/>
        </xdr:cNvPicPr>
      </xdr:nvPicPr>
      <xdr:blipFill>
        <a:blip r:embed="rId2"/>
        <a:stretch>
          <a:fillRect/>
        </a:stretch>
      </xdr:blipFill>
      <xdr:spPr>
        <a:xfrm>
          <a:off x="9525" y="4762500"/>
          <a:ext cx="4572000" cy="2905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G36" sqref="G36"/>
    </sheetView>
  </sheetViews>
  <sheetFormatPr defaultColWidth="11.421875" defaultRowHeight="15"/>
  <cols>
    <col min="1" max="1" width="24.7109375" style="0" customWidth="1"/>
    <col min="2" max="2" width="32.7109375" style="0" customWidth="1"/>
    <col min="3" max="3" width="32.140625" style="0" customWidth="1"/>
    <col min="4" max="4" width="34.28125" style="0" customWidth="1"/>
    <col min="5" max="5" width="16.7109375" style="0" customWidth="1"/>
    <col min="6" max="6" width="16.57421875" style="0" customWidth="1"/>
    <col min="7" max="7" width="16.7109375" style="0" customWidth="1"/>
  </cols>
  <sheetData>
    <row r="1" ht="15">
      <c r="A1" s="4" t="s">
        <v>36</v>
      </c>
    </row>
    <row r="2" ht="15">
      <c r="A2" s="4" t="s">
        <v>43</v>
      </c>
    </row>
    <row r="4" spans="1:7" ht="15">
      <c r="A4" s="1" t="s">
        <v>0</v>
      </c>
      <c r="B4" s="1" t="s">
        <v>20</v>
      </c>
      <c r="C4" s="1" t="s">
        <v>21</v>
      </c>
      <c r="D4" s="1" t="s">
        <v>22</v>
      </c>
      <c r="E4" s="13" t="s">
        <v>2</v>
      </c>
      <c r="F4" s="13" t="s">
        <v>3</v>
      </c>
      <c r="G4" s="12" t="s">
        <v>4</v>
      </c>
    </row>
    <row r="5" spans="1:7" ht="15">
      <c r="A5" s="7" t="s">
        <v>23</v>
      </c>
      <c r="B5" s="7"/>
      <c r="C5" s="7"/>
      <c r="D5" s="7"/>
      <c r="E5" s="20" t="e">
        <f>B5/(+B6+B7+B8+B9)</f>
        <v>#DIV/0!</v>
      </c>
      <c r="F5" s="20" t="e">
        <f>C5/(C5+C6+C7+C8+C9)*100</f>
        <v>#DIV/0!</v>
      </c>
      <c r="G5" s="20" t="e">
        <f>D5/(D5+D6+D7+D8+D9)*100</f>
        <v>#DIV/0!</v>
      </c>
    </row>
    <row r="6" spans="1:7" ht="15">
      <c r="A6" s="7" t="s">
        <v>35</v>
      </c>
      <c r="B6" s="7"/>
      <c r="C6" s="7"/>
      <c r="D6" s="7"/>
      <c r="E6" s="20" t="e">
        <f>B6/(B5+B6+B7+B8+B9)*100</f>
        <v>#DIV/0!</v>
      </c>
      <c r="F6" s="20" t="e">
        <f>C6/(C5+C6+C7+C8+C9)*100</f>
        <v>#DIV/0!</v>
      </c>
      <c r="G6" s="20" t="e">
        <f>D6/(D5+D6+D7+D8+D9)*100</f>
        <v>#DIV/0!</v>
      </c>
    </row>
    <row r="7" spans="1:7" ht="15">
      <c r="A7" s="7" t="s">
        <v>37</v>
      </c>
      <c r="B7" s="7"/>
      <c r="C7" s="7"/>
      <c r="D7" s="7"/>
      <c r="E7" s="20" t="e">
        <f>B7/(B5+B6+B7+B8+E8)*100</f>
        <v>#DIV/0!</v>
      </c>
      <c r="F7" s="20" t="e">
        <f>C7/(C5+C6+C7+C8+C9)*100</f>
        <v>#DIV/0!</v>
      </c>
      <c r="G7" s="20" t="e">
        <f>D7/(D5+D6+D7+D8+D9)*100</f>
        <v>#DIV/0!</v>
      </c>
    </row>
    <row r="8" spans="1:7" ht="15">
      <c r="A8" s="7" t="s">
        <v>45</v>
      </c>
      <c r="B8" s="7"/>
      <c r="C8" s="7"/>
      <c r="D8" s="7"/>
      <c r="E8" s="20" t="e">
        <f>B8/(B5+B6+B7+B8+B9)*100</f>
        <v>#DIV/0!</v>
      </c>
      <c r="F8" s="20" t="e">
        <f>C8/(C5+C6+C7+C8+C9)*100</f>
        <v>#DIV/0!</v>
      </c>
      <c r="G8" s="20" t="e">
        <f>D8/(D5+D6+D7+D8+D9)*100</f>
        <v>#DIV/0!</v>
      </c>
    </row>
    <row r="9" spans="1:7" ht="15">
      <c r="A9" s="7" t="s">
        <v>24</v>
      </c>
      <c r="B9" s="7"/>
      <c r="C9" s="7"/>
      <c r="D9" s="7"/>
      <c r="E9" s="20" t="e">
        <f>B9/(B5+B6+B7+B8+B9)*100</f>
        <v>#DIV/0!</v>
      </c>
      <c r="F9" s="20" t="e">
        <f>C9/(C5+C6+C7+C8+C9)*100</f>
        <v>#DIV/0!</v>
      </c>
      <c r="G9" s="20" t="e">
        <f>D9/(D5+D6+D7+D8+D9)*100</f>
        <v>#DIV/0!</v>
      </c>
    </row>
    <row r="10" spans="2:7" ht="15">
      <c r="B10" s="30"/>
      <c r="C10" s="30"/>
      <c r="D10" s="30"/>
      <c r="E10" s="29"/>
      <c r="F10" s="29"/>
      <c r="G10" s="29"/>
    </row>
    <row r="11" spans="1:7" ht="15">
      <c r="A11" s="14"/>
      <c r="B11" s="30"/>
      <c r="C11" s="30"/>
      <c r="D11" s="30"/>
      <c r="E11" s="29"/>
      <c r="F11" s="29"/>
      <c r="G11" s="29"/>
    </row>
    <row r="12" spans="2:7" ht="15">
      <c r="B12" s="30"/>
      <c r="C12" s="30"/>
      <c r="D12" s="30"/>
      <c r="E12" s="29"/>
      <c r="F12" s="29"/>
      <c r="G12" s="29"/>
    </row>
    <row r="13" spans="1:7" ht="15">
      <c r="A13" s="3" t="s">
        <v>1</v>
      </c>
      <c r="B13" s="3" t="s">
        <v>5</v>
      </c>
      <c r="C13" s="3" t="s">
        <v>6</v>
      </c>
      <c r="D13" s="3" t="s">
        <v>7</v>
      </c>
      <c r="E13" s="27" t="s">
        <v>27</v>
      </c>
      <c r="F13" s="27" t="s">
        <v>28</v>
      </c>
      <c r="G13" s="28" t="s">
        <v>29</v>
      </c>
    </row>
    <row r="14" spans="1:7" ht="15">
      <c r="A14" s="2" t="s">
        <v>18</v>
      </c>
      <c r="B14" s="7">
        <f>B6</f>
        <v>0</v>
      </c>
      <c r="C14" s="7">
        <f>C6</f>
        <v>0</v>
      </c>
      <c r="D14" s="7">
        <f>D6</f>
        <v>0</v>
      </c>
      <c r="E14" s="20" t="e">
        <f>B14/B18</f>
        <v>#DIV/0!</v>
      </c>
      <c r="F14" s="20" t="e">
        <f>C14/C18</f>
        <v>#DIV/0!</v>
      </c>
      <c r="G14" s="20" t="e">
        <f>(D14/D18)*100</f>
        <v>#DIV/0!</v>
      </c>
    </row>
    <row r="15" spans="1:7" ht="15">
      <c r="A15" s="2" t="s">
        <v>8</v>
      </c>
      <c r="B15" s="7">
        <f>B5</f>
        <v>0</v>
      </c>
      <c r="C15" s="7">
        <f>C5</f>
        <v>0</v>
      </c>
      <c r="D15" s="7">
        <f>D5</f>
        <v>0</v>
      </c>
      <c r="E15" s="20" t="e">
        <f>B15/B18</f>
        <v>#DIV/0!</v>
      </c>
      <c r="F15" s="20" t="e">
        <f>C15/C18</f>
        <v>#DIV/0!</v>
      </c>
      <c r="G15" s="20" t="e">
        <f>(D15/D18)*100</f>
        <v>#DIV/0!</v>
      </c>
    </row>
    <row r="16" spans="1:7" ht="15">
      <c r="A16" s="2" t="s">
        <v>9</v>
      </c>
      <c r="B16" s="7">
        <f>B9+B8</f>
        <v>0</v>
      </c>
      <c r="C16" s="7">
        <f>C9+C8</f>
        <v>0</v>
      </c>
      <c r="D16" s="7">
        <f>D9+D8</f>
        <v>0</v>
      </c>
      <c r="E16" s="20" t="e">
        <f>B16/B18</f>
        <v>#DIV/0!</v>
      </c>
      <c r="F16" s="20" t="e">
        <f>C16/C18</f>
        <v>#DIV/0!</v>
      </c>
      <c r="G16" s="20" t="e">
        <f>(D16/D18)*100</f>
        <v>#DIV/0!</v>
      </c>
    </row>
    <row r="17" spans="1:7" ht="15">
      <c r="A17" s="2" t="s">
        <v>10</v>
      </c>
      <c r="B17" s="7">
        <f>B7</f>
        <v>0</v>
      </c>
      <c r="C17" s="7">
        <f>C7</f>
        <v>0</v>
      </c>
      <c r="D17" s="7">
        <f>D7</f>
        <v>0</v>
      </c>
      <c r="E17" s="20" t="e">
        <f>B17/B18</f>
        <v>#DIV/0!</v>
      </c>
      <c r="F17" s="20" t="e">
        <f>C17/C18</f>
        <v>#DIV/0!</v>
      </c>
      <c r="G17" s="20" t="e">
        <f>(D17/D18)*100</f>
        <v>#DIV/0!</v>
      </c>
    </row>
    <row r="18" spans="1:4" ht="15">
      <c r="A18" s="4" t="s">
        <v>30</v>
      </c>
      <c r="B18" s="30">
        <f>B14+B15+B16+B17</f>
        <v>0</v>
      </c>
      <c r="C18" s="30">
        <f>C14+C15+C16+C17</f>
        <v>0</v>
      </c>
      <c r="D18" s="30">
        <f>D14+D15+D16+D17</f>
        <v>0</v>
      </c>
    </row>
    <row r="19" ht="15.75" thickBot="1"/>
    <row r="20" ht="16.5" thickBot="1">
      <c r="A20" s="9" t="s">
        <v>19</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8">
      <selection activeCell="C47" sqref="C47"/>
    </sheetView>
  </sheetViews>
  <sheetFormatPr defaultColWidth="11.421875" defaultRowHeight="15"/>
  <cols>
    <col min="1" max="1" width="27.00390625" style="0" customWidth="1"/>
    <col min="2" max="2" width="31.00390625" style="0" customWidth="1"/>
    <col min="3" max="3" width="26.421875" style="0" customWidth="1"/>
    <col min="4" max="4" width="20.00390625" style="0" customWidth="1"/>
    <col min="5" max="5" width="21.140625" style="0" customWidth="1"/>
    <col min="6" max="6" width="2.7109375" style="0" customWidth="1"/>
    <col min="7" max="7" width="29.140625" style="0" customWidth="1"/>
    <col min="8" max="8" width="30.28125" style="0" customWidth="1"/>
  </cols>
  <sheetData>
    <row r="1" ht="15">
      <c r="A1" s="4" t="s">
        <v>44</v>
      </c>
    </row>
    <row r="3" spans="1:5" ht="15">
      <c r="A3" s="1" t="s">
        <v>0</v>
      </c>
      <c r="B3" s="5" t="s">
        <v>14</v>
      </c>
      <c r="C3" s="5" t="s">
        <v>13</v>
      </c>
      <c r="D3" s="5" t="s">
        <v>11</v>
      </c>
      <c r="E3" s="5" t="s">
        <v>12</v>
      </c>
    </row>
    <row r="4" spans="1:5" ht="15">
      <c r="A4" s="2" t="s">
        <v>23</v>
      </c>
      <c r="B4" s="7">
        <v>0</v>
      </c>
      <c r="C4" s="7"/>
      <c r="D4" s="7"/>
      <c r="E4" s="7"/>
    </row>
    <row r="5" spans="1:5" ht="15">
      <c r="A5" s="2" t="s">
        <v>35</v>
      </c>
      <c r="B5" s="7">
        <v>3</v>
      </c>
      <c r="C5" s="7"/>
      <c r="D5" s="7"/>
      <c r="E5" s="7"/>
    </row>
    <row r="6" spans="1:5" ht="15">
      <c r="A6" s="2" t="s">
        <v>24</v>
      </c>
      <c r="B6" s="7">
        <v>2</v>
      </c>
      <c r="C6" s="7"/>
      <c r="D6" s="7"/>
      <c r="E6" s="7"/>
    </row>
    <row r="7" spans="1:5" ht="15">
      <c r="A7" s="2" t="s">
        <v>39</v>
      </c>
      <c r="B7" s="7">
        <v>2</v>
      </c>
      <c r="C7" s="7"/>
      <c r="D7" s="7"/>
      <c r="E7" s="7"/>
    </row>
    <row r="8" spans="1:5" ht="15">
      <c r="A8" s="2" t="s">
        <v>37</v>
      </c>
      <c r="B8" s="7">
        <v>4</v>
      </c>
      <c r="C8" s="7"/>
      <c r="D8" s="7"/>
      <c r="E8" s="7"/>
    </row>
    <row r="9" ht="15">
      <c r="A9" s="6" t="s">
        <v>17</v>
      </c>
    </row>
    <row r="10" ht="15">
      <c r="A10" s="6"/>
    </row>
    <row r="11" spans="1:5" ht="15">
      <c r="A11" s="6"/>
      <c r="D11" s="21"/>
      <c r="E11" s="21"/>
    </row>
    <row r="12" spans="1:5" ht="15">
      <c r="A12" s="15" t="s">
        <v>31</v>
      </c>
      <c r="D12" s="21"/>
      <c r="E12" s="21"/>
    </row>
    <row r="13" spans="1:5" ht="15">
      <c r="A13" s="17" t="s">
        <v>32</v>
      </c>
      <c r="B13" s="8" t="s">
        <v>33</v>
      </c>
      <c r="C13" s="8" t="s">
        <v>40</v>
      </c>
      <c r="D13" s="22"/>
      <c r="E13" s="22"/>
    </row>
    <row r="14" spans="1:5" ht="15">
      <c r="A14" s="19" t="s">
        <v>34</v>
      </c>
      <c r="B14" s="18">
        <f>((2*B6+B7+B4)/(B4+B5+2*B6+2*B7+2*B8))*100</f>
        <v>31.57894736842105</v>
      </c>
      <c r="C14" s="16" t="e">
        <f>((2*C6+C7+C4)/(C4+C5+2*C6+2*C7+2*C8))*100</f>
        <v>#DIV/0!</v>
      </c>
      <c r="D14" s="23"/>
      <c r="E14" s="23"/>
    </row>
    <row r="15" spans="1:5" ht="15">
      <c r="A15" s="19" t="s">
        <v>38</v>
      </c>
      <c r="B15" s="18">
        <f>((2*B8+B7+B5)/(2*B6+2*B7+2*B8+B4+B5))*100</f>
        <v>68.42105263157895</v>
      </c>
      <c r="C15" s="16" t="e">
        <f>((2*C8+C7+C5)/(2*C6+2*C7+2*C8+C4+C5))*100</f>
        <v>#DIV/0!</v>
      </c>
      <c r="D15" s="23"/>
      <c r="E15" s="23"/>
    </row>
    <row r="17" spans="1:8" ht="15">
      <c r="A17" s="3" t="s">
        <v>1</v>
      </c>
      <c r="B17" s="3" t="s">
        <v>15</v>
      </c>
      <c r="C17" s="3" t="s">
        <v>16</v>
      </c>
      <c r="D17" s="3" t="s">
        <v>25</v>
      </c>
      <c r="E17" s="3" t="s">
        <v>26</v>
      </c>
      <c r="G17" s="26" t="s">
        <v>41</v>
      </c>
      <c r="H17" s="26" t="s">
        <v>42</v>
      </c>
    </row>
    <row r="18" spans="1:8" ht="15">
      <c r="A18" s="2" t="s">
        <v>18</v>
      </c>
      <c r="B18" s="8">
        <v>3</v>
      </c>
      <c r="C18" s="7">
        <f>C5</f>
        <v>0</v>
      </c>
      <c r="D18" s="20">
        <f>B18/B22*100</f>
        <v>27.27272727272727</v>
      </c>
      <c r="E18" s="2" t="e">
        <f>C18/C22*100</f>
        <v>#DIV/0!</v>
      </c>
      <c r="G18" s="24">
        <f>(B21/(B20+B21))*100</f>
        <v>50</v>
      </c>
      <c r="H18" s="25" t="e">
        <f>(E21/(E20+E21))*100</f>
        <v>#DIV/0!</v>
      </c>
    </row>
    <row r="19" spans="1:5" ht="15">
      <c r="A19" s="2" t="s">
        <v>8</v>
      </c>
      <c r="B19" s="8">
        <v>0</v>
      </c>
      <c r="C19" s="7">
        <f>C4</f>
        <v>0</v>
      </c>
      <c r="D19" s="20">
        <f>B19/B22*100</f>
        <v>0</v>
      </c>
      <c r="E19" s="2" t="e">
        <f>C19/C22*100</f>
        <v>#DIV/0!</v>
      </c>
    </row>
    <row r="20" spans="1:5" ht="15">
      <c r="A20" s="2" t="s">
        <v>9</v>
      </c>
      <c r="B20" s="8">
        <v>4</v>
      </c>
      <c r="C20" s="7">
        <f>C6+C7</f>
        <v>0</v>
      </c>
      <c r="D20" s="20">
        <f>B20/B22*100</f>
        <v>36.36363636363637</v>
      </c>
      <c r="E20" s="2" t="e">
        <f>C20/C22*100</f>
        <v>#DIV/0!</v>
      </c>
    </row>
    <row r="21" spans="1:5" ht="15">
      <c r="A21" s="2" t="s">
        <v>10</v>
      </c>
      <c r="B21" s="8">
        <v>4</v>
      </c>
      <c r="C21" s="7">
        <f>C8</f>
        <v>0</v>
      </c>
      <c r="D21" s="20">
        <f>B21/B22*100</f>
        <v>36.36363636363637</v>
      </c>
      <c r="E21" s="2" t="e">
        <f>C21/C22*100</f>
        <v>#DIV/0!</v>
      </c>
    </row>
    <row r="22" spans="1:3" ht="15">
      <c r="A22" s="10" t="s">
        <v>17</v>
      </c>
      <c r="B22" s="11">
        <v>11</v>
      </c>
      <c r="C22" s="30">
        <f>C18+C19+C20+C21</f>
        <v>0</v>
      </c>
    </row>
    <row r="23" ht="15.75" thickBot="1"/>
    <row r="24" s="4" customFormat="1" ht="16.5" thickBot="1">
      <c r="A24" s="9" t="s">
        <v>19</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FLORIMOND</dc:creator>
  <cp:keywords/>
  <dc:description/>
  <cp:lastModifiedBy>FLORIMOND</cp:lastModifiedBy>
  <dcterms:created xsi:type="dcterms:W3CDTF">2012-09-29T11:24:02Z</dcterms:created>
  <dcterms:modified xsi:type="dcterms:W3CDTF">2013-06-28T06:59:38Z</dcterms:modified>
  <cp:category/>
  <cp:version/>
  <cp:contentType/>
  <cp:contentStatus/>
</cp:coreProperties>
</file>