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21315" windowHeight="10005"/>
  </bookViews>
  <sheets>
    <sheet name="ACTIVITE" sheetId="7" r:id="rId1"/>
    <sheet name="Champ" sheetId="1" r:id="rId2"/>
    <sheet name="Lac" sheetId="4" r:id="rId3"/>
    <sheet name="Forêt actuelle" sheetId="5" r:id="rId4"/>
    <sheet name="Forêt marécageuse fossile" sheetId="6" r:id="rId5"/>
    <sheet name="COMPARAISON" sheetId="2" r:id="rId6"/>
  </sheets>
  <calcPr calcId="125725"/>
</workbook>
</file>

<file path=xl/calcChain.xml><?xml version="1.0" encoding="utf-8"?>
<calcChain xmlns="http://schemas.openxmlformats.org/spreadsheetml/2006/main">
  <c r="P6" i="4"/>
  <c r="P7"/>
  <c r="P8"/>
  <c r="P9"/>
  <c r="P10"/>
  <c r="P11"/>
  <c r="P12"/>
  <c r="P13"/>
  <c r="P14"/>
  <c r="P15"/>
  <c r="P16"/>
  <c r="P17"/>
  <c r="P18"/>
  <c r="P19"/>
  <c r="T25" i="5"/>
  <c r="T24"/>
  <c r="T23"/>
  <c r="T22"/>
  <c r="T21"/>
  <c r="T20"/>
  <c r="T19"/>
  <c r="T18"/>
  <c r="T17"/>
  <c r="T16"/>
  <c r="T15"/>
  <c r="T14"/>
  <c r="T12"/>
  <c r="T10"/>
  <c r="S25"/>
  <c r="S24"/>
  <c r="S23"/>
  <c r="S22"/>
  <c r="S21"/>
  <c r="S20"/>
  <c r="S19"/>
  <c r="S18"/>
  <c r="S17"/>
  <c r="S16"/>
  <c r="S15"/>
  <c r="S14"/>
  <c r="S12"/>
  <c r="S10"/>
  <c r="Q25"/>
  <c r="Q24"/>
  <c r="Q23"/>
  <c r="Q22"/>
  <c r="Q21"/>
  <c r="Q20"/>
  <c r="Q19"/>
  <c r="Q18"/>
  <c r="Q17"/>
  <c r="Q16"/>
  <c r="Q15"/>
  <c r="Q14"/>
  <c r="Q12"/>
  <c r="Q10"/>
  <c r="T25" i="6"/>
  <c r="T24"/>
  <c r="T23"/>
  <c r="T22"/>
  <c r="T21"/>
  <c r="T20"/>
  <c r="T19"/>
  <c r="T18"/>
  <c r="T17"/>
  <c r="T16"/>
  <c r="T14"/>
  <c r="T13"/>
  <c r="S25"/>
  <c r="S24"/>
  <c r="S23"/>
  <c r="S22"/>
  <c r="S21"/>
  <c r="S20"/>
  <c r="S19"/>
  <c r="S18"/>
  <c r="S17"/>
  <c r="S16"/>
  <c r="S14"/>
  <c r="S13"/>
  <c r="Q25"/>
  <c r="Q24"/>
  <c r="Q23"/>
  <c r="Q22"/>
  <c r="Q21"/>
  <c r="Q20"/>
  <c r="Q19"/>
  <c r="Q18"/>
  <c r="Q17"/>
  <c r="Q16"/>
  <c r="Q14"/>
  <c r="Q13"/>
  <c r="T25" i="4"/>
  <c r="T24"/>
  <c r="T23"/>
  <c r="T22"/>
  <c r="T21"/>
  <c r="T20"/>
  <c r="T19"/>
  <c r="T18"/>
  <c r="T17"/>
  <c r="T16"/>
  <c r="T15"/>
  <c r="T14"/>
  <c r="T13"/>
  <c r="T12"/>
  <c r="T11"/>
  <c r="T10"/>
  <c r="S25"/>
  <c r="S24"/>
  <c r="S23"/>
  <c r="S22"/>
  <c r="S21"/>
  <c r="S20"/>
  <c r="S19"/>
  <c r="S18"/>
  <c r="S17"/>
  <c r="S16"/>
  <c r="S15"/>
  <c r="S14"/>
  <c r="S13"/>
  <c r="S12"/>
  <c r="S11"/>
  <c r="S10"/>
  <c r="Q25"/>
  <c r="Q24"/>
  <c r="Q23"/>
  <c r="Q22"/>
  <c r="Q21"/>
  <c r="Q20"/>
  <c r="Q19"/>
  <c r="Q18"/>
  <c r="Q17"/>
  <c r="Q16"/>
  <c r="Q15"/>
  <c r="Q14"/>
  <c r="Q13"/>
  <c r="Q12"/>
  <c r="Q11"/>
  <c r="Q10"/>
  <c r="T25" i="1"/>
  <c r="T24"/>
  <c r="T23"/>
  <c r="T22"/>
  <c r="T21"/>
  <c r="T20"/>
  <c r="T19"/>
  <c r="T18"/>
  <c r="T17"/>
  <c r="T16"/>
  <c r="T15"/>
  <c r="T14"/>
  <c r="T13"/>
  <c r="T12"/>
  <c r="T11"/>
  <c r="T10"/>
  <c r="T8"/>
  <c r="S25"/>
  <c r="S24"/>
  <c r="S23"/>
  <c r="S22"/>
  <c r="S21"/>
  <c r="S20"/>
  <c r="S19"/>
  <c r="S18"/>
  <c r="S17"/>
  <c r="S16"/>
  <c r="S15"/>
  <c r="S14"/>
  <c r="S13"/>
  <c r="S12"/>
  <c r="S11"/>
  <c r="S10"/>
  <c r="S8"/>
  <c r="P25" i="6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25" i="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25" i="4"/>
  <c r="P24"/>
  <c r="P23"/>
  <c r="P22"/>
  <c r="P21"/>
  <c r="P20"/>
  <c r="P25" i="1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D27" i="6"/>
  <c r="R25" s="1"/>
  <c r="D27" i="5"/>
  <c r="Q8" s="1"/>
  <c r="D27" i="4"/>
  <c r="R25" s="1"/>
  <c r="Q13" i="1"/>
  <c r="Q25"/>
  <c r="Q24"/>
  <c r="Q23"/>
  <c r="Q22"/>
  <c r="Q21"/>
  <c r="Q20"/>
  <c r="Q19"/>
  <c r="Q18"/>
  <c r="Q17"/>
  <c r="Q16"/>
  <c r="Q15"/>
  <c r="Q14"/>
  <c r="Q12"/>
  <c r="D27"/>
  <c r="R25" s="1"/>
  <c r="Q12" i="6" l="1"/>
  <c r="Q11"/>
  <c r="Q9"/>
  <c r="Q8"/>
  <c r="Q7"/>
  <c r="Q9" i="5"/>
  <c r="Q7"/>
  <c r="Q6"/>
  <c r="Q9" i="4"/>
  <c r="Q8"/>
  <c r="Q11" i="5"/>
  <c r="Q13"/>
  <c r="R22"/>
  <c r="R15" i="6"/>
  <c r="Q15"/>
  <c r="S15"/>
  <c r="T15" s="1"/>
  <c r="R19"/>
  <c r="R13"/>
  <c r="R17"/>
  <c r="R21"/>
  <c r="Q10"/>
  <c r="R12"/>
  <c r="R14"/>
  <c r="R16"/>
  <c r="R18"/>
  <c r="R20"/>
  <c r="R22"/>
  <c r="Q6"/>
  <c r="Q7" i="4"/>
  <c r="Q6"/>
  <c r="R24"/>
  <c r="R8" i="6"/>
  <c r="R6"/>
  <c r="R7"/>
  <c r="R9"/>
  <c r="R11"/>
  <c r="R10"/>
  <c r="R14" i="5"/>
  <c r="R10"/>
  <c r="R18"/>
  <c r="R6" i="4"/>
  <c r="R7"/>
  <c r="R8"/>
  <c r="R9"/>
  <c r="R10"/>
  <c r="R11"/>
  <c r="R12"/>
  <c r="R13"/>
  <c r="R14"/>
  <c r="R15"/>
  <c r="R16"/>
  <c r="R17"/>
  <c r="R18"/>
  <c r="R19"/>
  <c r="R20"/>
  <c r="R22"/>
  <c r="Q11" i="1"/>
  <c r="Q10"/>
  <c r="Q9"/>
  <c r="R6" i="5"/>
  <c r="R8"/>
  <c r="R12"/>
  <c r="R16"/>
  <c r="R20"/>
  <c r="R24"/>
  <c r="R7"/>
  <c r="R9"/>
  <c r="R11"/>
  <c r="R13"/>
  <c r="R15"/>
  <c r="R17"/>
  <c r="R19"/>
  <c r="R21"/>
  <c r="R23"/>
  <c r="R25"/>
  <c r="P27" i="1"/>
  <c r="U37" s="1"/>
  <c r="P27" i="4"/>
  <c r="M7" s="1"/>
  <c r="M10" s="1"/>
  <c r="D43" i="2" s="1"/>
  <c r="R21" i="4"/>
  <c r="R23"/>
  <c r="P27" i="5"/>
  <c r="P27" i="6"/>
  <c r="M7" s="1"/>
  <c r="M10" s="1"/>
  <c r="F43" i="2" s="1"/>
  <c r="R24" i="6"/>
  <c r="R23"/>
  <c r="Q6" i="1"/>
  <c r="Q8"/>
  <c r="Q7"/>
  <c r="R6"/>
  <c r="R8"/>
  <c r="R10"/>
  <c r="R12"/>
  <c r="R14"/>
  <c r="R16"/>
  <c r="R18"/>
  <c r="R20"/>
  <c r="R22"/>
  <c r="R24"/>
  <c r="R7"/>
  <c r="R9"/>
  <c r="R11"/>
  <c r="R13"/>
  <c r="R15"/>
  <c r="R17"/>
  <c r="R19"/>
  <c r="R21"/>
  <c r="R23"/>
  <c r="S12" i="6" l="1"/>
  <c r="T12"/>
  <c r="S11"/>
  <c r="T11" s="1"/>
  <c r="S9"/>
  <c r="T9" s="1"/>
  <c r="S8"/>
  <c r="T8" s="1"/>
  <c r="S7"/>
  <c r="T7" s="1"/>
  <c r="S9" i="5"/>
  <c r="T9" s="1"/>
  <c r="S7"/>
  <c r="T7" s="1"/>
  <c r="U38"/>
  <c r="M7"/>
  <c r="M10" s="1"/>
  <c r="E43" i="2" s="1"/>
  <c r="S6" i="5"/>
  <c r="T6" s="1"/>
  <c r="S9" i="4"/>
  <c r="T9" s="1"/>
  <c r="S8"/>
  <c r="T8" s="1"/>
  <c r="Q27"/>
  <c r="R30" s="1"/>
  <c r="M15" s="1"/>
  <c r="M7" i="1"/>
  <c r="M10" s="1"/>
  <c r="C43" i="2" s="1"/>
  <c r="S11" i="5"/>
  <c r="T11" s="1"/>
  <c r="S13"/>
  <c r="T13" s="1"/>
  <c r="S8"/>
  <c r="T8" s="1"/>
  <c r="S10" i="6"/>
  <c r="T10" s="1"/>
  <c r="S6"/>
  <c r="T6" s="1"/>
  <c r="S7" i="4"/>
  <c r="T7" s="1"/>
  <c r="S6"/>
  <c r="T6" s="1"/>
  <c r="S9" i="1"/>
  <c r="T9" s="1"/>
  <c r="S7"/>
  <c r="T7" s="1"/>
  <c r="S6"/>
  <c r="T6" s="1"/>
  <c r="Q27" i="6"/>
  <c r="T32" s="1"/>
  <c r="D38" i="2"/>
  <c r="L38"/>
  <c r="M38"/>
  <c r="E38"/>
  <c r="F38"/>
  <c r="N38"/>
  <c r="K38"/>
  <c r="C38"/>
  <c r="U37" i="4"/>
  <c r="U30"/>
  <c r="Q27" i="5"/>
  <c r="S32" s="1"/>
  <c r="W38" i="6"/>
  <c r="Q27" i="1"/>
  <c r="R30" s="1"/>
  <c r="M15" s="1"/>
  <c r="W32" i="6" l="1"/>
  <c r="M15"/>
  <c r="V32" i="5"/>
  <c r="M15"/>
  <c r="D35" i="2"/>
  <c r="M16" i="4"/>
  <c r="U30" i="1"/>
  <c r="M16" s="1"/>
  <c r="T27" i="5"/>
  <c r="S35" s="1"/>
  <c r="T27" i="6"/>
  <c r="T35" s="1"/>
  <c r="T27" i="4"/>
  <c r="R33" s="1"/>
  <c r="M19" s="1"/>
  <c r="U33"/>
  <c r="T27" i="1"/>
  <c r="R33" s="1"/>
  <c r="M19" s="1"/>
  <c r="W35" i="6" l="1"/>
  <c r="M19"/>
  <c r="F35" i="2"/>
  <c r="M16" i="6"/>
  <c r="V35" i="5"/>
  <c r="M19"/>
  <c r="E35" i="2"/>
  <c r="M16" i="5"/>
  <c r="L35" i="2"/>
  <c r="M20" i="4"/>
  <c r="C35" i="2"/>
  <c r="U33" i="1"/>
  <c r="M20" s="1"/>
  <c r="N35" i="2" l="1"/>
  <c r="M20" i="6"/>
  <c r="M35" i="2"/>
  <c r="M20" i="5"/>
  <c r="K35" i="2"/>
</calcChain>
</file>

<file path=xl/sharedStrings.xml><?xml version="1.0" encoding="utf-8"?>
<sst xmlns="http://schemas.openxmlformats.org/spreadsheetml/2006/main" count="188" uniqueCount="92">
  <si>
    <t>Nom de l'espèce</t>
  </si>
  <si>
    <t>Calcul nbr sp</t>
  </si>
  <si>
    <t>S : Nbre total sp</t>
  </si>
  <si>
    <t>pi</t>
  </si>
  <si>
    <t>N : Nombre total d'individus</t>
  </si>
  <si>
    <t>Effectif de la population de l'espèce</t>
  </si>
  <si>
    <t>Somme pi2</t>
  </si>
  <si>
    <t>pi2</t>
  </si>
  <si>
    <t>log2pi</t>
  </si>
  <si>
    <t>H' =</t>
  </si>
  <si>
    <t>E =</t>
  </si>
  <si>
    <t>Champ</t>
  </si>
  <si>
    <t>Lac</t>
  </si>
  <si>
    <t>Forêt actuelle</t>
  </si>
  <si>
    <t>Forêt marécageuse</t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</si>
  <si>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I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 1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1 seule espèce est présente.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</si>
  <si>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I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 S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les espèces ont la même abondance relative.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</si>
  <si>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H'</t>
    </r>
    <r>
      <rPr>
        <sz val="11"/>
        <color theme="1"/>
        <rFont val="Calibri"/>
        <family val="2"/>
        <scheme val="minor"/>
      </rPr>
      <t xml:space="preserve"> = 0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1 seule espèce est présente.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</si>
  <si>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I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S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les espèces ont la même abondance relative.</t>
    </r>
  </si>
  <si>
    <t>Maïs</t>
  </si>
  <si>
    <t>Liseron</t>
  </si>
  <si>
    <t>Brochet</t>
  </si>
  <si>
    <t xml:space="preserve">Pour comparer les indices entre écosystèmes, on détermine l'équitabilité </t>
  </si>
  <si>
    <t>Méganeura (insecte fossile)</t>
  </si>
  <si>
    <t>Actinodon (amphibien fossile)</t>
  </si>
  <si>
    <t>Lépidodendron (fougère fossile)</t>
  </si>
  <si>
    <t>Mégarachne (arthropode fossile)</t>
  </si>
  <si>
    <t>Stylocalamites (fougères fossiles)</t>
  </si>
  <si>
    <t>Buthiscorpius (scorpion fossile)</t>
  </si>
  <si>
    <t>Aeduella b. (poisson fossile)</t>
  </si>
  <si>
    <t>Mésange (oiseau)</t>
  </si>
  <si>
    <t>Polypode (fougère)</t>
  </si>
  <si>
    <t>Lithobie ("Mille-pattes")</t>
  </si>
  <si>
    <t>Chêne vert (arbre)</t>
  </si>
  <si>
    <t>Gammare (crustacé)</t>
  </si>
  <si>
    <t>Vairon (poisson avec des raies)</t>
  </si>
  <si>
    <t>Truite (poisson avec des points)</t>
  </si>
  <si>
    <t xml:space="preserve">               Comparaison de l'équitabilité de l'indice de SIMPSON</t>
  </si>
  <si>
    <t xml:space="preserve">    Comparaison de l'équitabilité de l'indice de SHANNON - WEAVER</t>
  </si>
  <si>
    <r>
      <t xml:space="preserve">                 </t>
    </r>
    <r>
      <rPr>
        <b/>
        <u/>
        <sz val="12"/>
        <color rgb="FF002060"/>
        <rFont val="Calibri"/>
        <family val="2"/>
        <scheme val="minor"/>
      </rPr>
      <t>Indicateur 1</t>
    </r>
    <r>
      <rPr>
        <b/>
        <sz val="12"/>
        <color rgb="FF002060"/>
        <rFont val="Calibri"/>
        <family val="2"/>
        <scheme val="minor"/>
      </rPr>
      <t xml:space="preserve"> : comparaison du nombre d'espèces </t>
    </r>
  </si>
  <si>
    <t>S =</t>
  </si>
  <si>
    <t>Activité : Comparer la biodiversité de plusieurs écosystèmes à partir de données quantitatives</t>
  </si>
  <si>
    <t xml:space="preserve">D = 0 quand tous les individus appartiennent à la même espèce. </t>
  </si>
  <si>
    <t>D est maximun quand chaque individu appartient à une espèce différente (S = N)</t>
  </si>
  <si>
    <r>
      <t>Indicateur compris entre 0 et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S</t>
    </r>
  </si>
  <si>
    <r>
      <t>de l'indices de SIMPSON (E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) :</t>
    </r>
  </si>
  <si>
    <r>
      <t xml:space="preserve">de l'indicateur </t>
    </r>
    <r>
      <rPr>
        <sz val="11"/>
        <color theme="1"/>
        <rFont val="Calibri"/>
        <family val="2"/>
        <scheme val="minor"/>
      </rPr>
      <t>de SHANNON-WEAVER (E) :</t>
    </r>
  </si>
  <si>
    <t>Indicateur compris entre 1 et S</t>
  </si>
  <si>
    <r>
      <t>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varie entre 0 et 1 :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</si>
  <si>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 0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les différences d'abondance des individus entre chaque espèce est fort.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</si>
  <si>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 1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les abondances des individus de chaque espèce sont égales.</t>
    </r>
  </si>
  <si>
    <t>La biodiversité ou diversité biologique d'un écosystème dépend du nombre d'espèce (S) et du nombre d'individus (N). Il exitse 3 indicateurs de la biodiversité dans un écosystème :</t>
  </si>
  <si>
    <r>
      <t>E</t>
    </r>
    <r>
      <rPr>
        <sz val="11"/>
        <color theme="1"/>
        <rFont val="Calibri"/>
        <family val="2"/>
        <scheme val="minor"/>
      </rPr>
      <t xml:space="preserve"> varie entre 0 et 1 :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</si>
  <si>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E</t>
    </r>
    <r>
      <rPr>
        <sz val="11"/>
        <color theme="1"/>
        <rFont val="Calibri"/>
        <family val="2"/>
        <scheme val="minor"/>
      </rPr>
      <t xml:space="preserve"> = 0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les différences d'abondance des individus entre chaque espèce est fort.</t>
    </r>
  </si>
  <si>
    <r>
      <rPr>
        <b/>
        <sz val="11"/>
        <color theme="1"/>
        <rFont val="Calibri"/>
        <family val="2"/>
        <scheme val="minor"/>
      </rPr>
      <t>Si</t>
    </r>
    <r>
      <rPr>
        <sz val="11"/>
        <color theme="1"/>
        <rFont val="Calibri"/>
        <family val="2"/>
        <scheme val="minor"/>
      </rPr>
      <t xml:space="preserve"> E</t>
    </r>
    <r>
      <rPr>
        <sz val="11"/>
        <color theme="1"/>
        <rFont val="Calibri"/>
        <family val="2"/>
        <scheme val="minor"/>
      </rPr>
      <t xml:space="preserve"> = 1 </t>
    </r>
    <r>
      <rPr>
        <b/>
        <sz val="11"/>
        <color theme="1"/>
        <rFont val="Calibri"/>
        <family val="2"/>
        <scheme val="minor"/>
      </rPr>
      <t>alors</t>
    </r>
    <r>
      <rPr>
        <sz val="11"/>
        <color theme="1"/>
        <rFont val="Calibri"/>
        <family val="2"/>
        <scheme val="minor"/>
      </rPr>
      <t xml:space="preserve"> les abondances des individus de chaque espèce sont égales.</t>
    </r>
  </si>
  <si>
    <t>Exemple n°1 d'écosystème : un champ cultivé</t>
  </si>
  <si>
    <t>2ème indicateur : diversité spécifique (MARGALEF)</t>
  </si>
  <si>
    <t>D =</t>
  </si>
  <si>
    <t>3ème indicateur : hétérogénéité de la biodiversité</t>
  </si>
  <si>
    <t>1er indicateur : nombre d'espèce (S)</t>
  </si>
  <si>
    <t>Indicateur de SHANNON-WEAVER (H' et E)</t>
  </si>
  <si>
    <r>
      <t>I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</t>
    </r>
  </si>
  <si>
    <r>
      <t>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=</t>
    </r>
  </si>
  <si>
    <r>
      <t>Indicateur de SIMPSON (I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et 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)</t>
    </r>
  </si>
  <si>
    <t>log2S =</t>
  </si>
  <si>
    <t>Exemple n°3 d'écosystème : une forêt actuelle</t>
  </si>
  <si>
    <t>Exemple n°2 d'écosystème : un lac</t>
  </si>
  <si>
    <t>Exemple n°4 d'écosystème : une forêt marécageuse fossile du carbonifère</t>
  </si>
  <si>
    <r>
      <t xml:space="preserve">                                              </t>
    </r>
    <r>
      <rPr>
        <b/>
        <u/>
        <sz val="12"/>
        <color rgb="FF002060"/>
        <rFont val="Calibri"/>
        <family val="2"/>
        <scheme val="minor"/>
      </rPr>
      <t>Indicateur 3a</t>
    </r>
    <r>
      <rPr>
        <b/>
        <sz val="12"/>
        <color rgb="FF002060"/>
        <rFont val="Calibri"/>
        <family val="2"/>
        <scheme val="minor"/>
      </rPr>
      <t xml:space="preserve"> : </t>
    </r>
  </si>
  <si>
    <r>
      <t xml:space="preserve">                                               </t>
    </r>
    <r>
      <rPr>
        <b/>
        <u/>
        <sz val="12"/>
        <color rgb="FF002060"/>
        <rFont val="Calibri"/>
        <family val="2"/>
        <scheme val="minor"/>
      </rPr>
      <t>Indicateur 3b</t>
    </r>
    <r>
      <rPr>
        <b/>
        <sz val="12"/>
        <color rgb="FF002060"/>
        <rFont val="Calibri"/>
        <family val="2"/>
        <scheme val="minor"/>
      </rPr>
      <t xml:space="preserve"> : </t>
    </r>
  </si>
  <si>
    <r>
      <t xml:space="preserve">                 </t>
    </r>
    <r>
      <rPr>
        <b/>
        <u/>
        <sz val="12"/>
        <color rgb="FF002060"/>
        <rFont val="Calibri"/>
        <family val="2"/>
        <scheme val="minor"/>
      </rPr>
      <t>Indicateur 2</t>
    </r>
    <r>
      <rPr>
        <b/>
        <sz val="12"/>
        <color rgb="FF002060"/>
        <rFont val="Calibri"/>
        <family val="2"/>
        <scheme val="minor"/>
      </rPr>
      <t xml:space="preserve"> : diversité spécifique (MARGALEF) </t>
    </r>
  </si>
  <si>
    <r>
      <t>Indicateur de SIMPSON (I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>)</t>
    </r>
  </si>
  <si>
    <t>Indicateur de SHANNON-WEAVER (H')</t>
  </si>
  <si>
    <r>
      <t>I</t>
    </r>
    <r>
      <rPr>
        <vertAlign val="subscript"/>
        <sz val="11"/>
        <color theme="0"/>
        <rFont val="Calibri"/>
        <family val="2"/>
        <scheme val="minor"/>
      </rPr>
      <t>S</t>
    </r>
    <r>
      <rPr>
        <sz val="11"/>
        <color theme="0"/>
        <rFont val="Calibri"/>
        <family val="2"/>
        <scheme val="minor"/>
      </rPr>
      <t xml:space="preserve"> =</t>
    </r>
  </si>
  <si>
    <r>
      <t>E</t>
    </r>
    <r>
      <rPr>
        <vertAlign val="subscript"/>
        <sz val="20"/>
        <color theme="0"/>
        <rFont val="Calibri"/>
        <family val="2"/>
        <scheme val="minor"/>
      </rPr>
      <t>S</t>
    </r>
    <r>
      <rPr>
        <sz val="20"/>
        <color theme="0"/>
        <rFont val="Calibri"/>
        <family val="2"/>
        <scheme val="minor"/>
      </rPr>
      <t xml:space="preserve"> =</t>
    </r>
  </si>
  <si>
    <r>
      <t>I</t>
    </r>
    <r>
      <rPr>
        <vertAlign val="subscript"/>
        <sz val="20"/>
        <color theme="0"/>
        <rFont val="Calibri"/>
        <family val="2"/>
        <scheme val="minor"/>
      </rPr>
      <t>S</t>
    </r>
    <r>
      <rPr>
        <sz val="20"/>
        <color theme="0"/>
        <rFont val="Calibri"/>
        <family val="2"/>
        <scheme val="minor"/>
      </rPr>
      <t xml:space="preserve"> =</t>
    </r>
  </si>
  <si>
    <r>
      <t>p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= N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/N</t>
    </r>
    <r>
      <rPr>
        <vertAlign val="subscript"/>
        <sz val="11"/>
        <color theme="1"/>
        <rFont val="Calibri"/>
        <family val="2"/>
        <scheme val="minor"/>
      </rPr>
      <t>total</t>
    </r>
  </si>
  <si>
    <r>
      <t>N</t>
    </r>
    <r>
      <rPr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= effectif total des individus de toutes les espèces</t>
    </r>
  </si>
  <si>
    <r>
      <t>N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= effectif des individus de l'espèce i</t>
    </r>
  </si>
  <si>
    <t>D. AREIAS</t>
  </si>
  <si>
    <r>
      <t>1</t>
    </r>
    <r>
      <rPr>
        <b/>
        <vertAlign val="superscript"/>
        <sz val="11"/>
        <color rgb="FFFF0000"/>
        <rFont val="Calibri"/>
        <family val="2"/>
        <scheme val="minor"/>
      </rPr>
      <t>er</t>
    </r>
    <r>
      <rPr>
        <b/>
        <sz val="11"/>
        <color rgb="FFFF0000"/>
        <rFont val="Calibri"/>
        <family val="2"/>
        <scheme val="minor"/>
      </rPr>
      <t xml:space="preserve"> indicateur : le nombre d'espèces (S)</t>
    </r>
  </si>
  <si>
    <r>
      <t>2</t>
    </r>
    <r>
      <rPr>
        <b/>
        <vertAlign val="superscript"/>
        <sz val="11"/>
        <color rgb="FFFF0000"/>
        <rFont val="Calibri"/>
        <family val="2"/>
        <scheme val="minor"/>
      </rPr>
      <t>ème</t>
    </r>
    <r>
      <rPr>
        <b/>
        <sz val="11"/>
        <color rgb="FFFF0000"/>
        <rFont val="Calibri"/>
        <family val="2"/>
        <scheme val="minor"/>
      </rPr>
      <t xml:space="preserve"> indicateur : la diversité spécifique (D) de MARGALEF</t>
    </r>
  </si>
  <si>
    <r>
      <t>3</t>
    </r>
    <r>
      <rPr>
        <b/>
        <vertAlign val="superscript"/>
        <sz val="11"/>
        <color rgb="FFFF0000"/>
        <rFont val="Calibri"/>
        <family val="2"/>
        <scheme val="minor"/>
      </rPr>
      <t>ème</t>
    </r>
    <r>
      <rPr>
        <b/>
        <sz val="11"/>
        <color rgb="FFFF0000"/>
        <rFont val="Calibri"/>
        <family val="2"/>
        <scheme val="minor"/>
      </rPr>
      <t xml:space="preserve"> indicateur : l'hétérogénéité de la la biodiversité</t>
    </r>
  </si>
  <si>
    <r>
      <rPr>
        <b/>
        <u/>
        <sz val="11"/>
        <color theme="1"/>
        <rFont val="Calibri"/>
        <family val="2"/>
        <scheme val="minor"/>
      </rPr>
      <t>Table des abréviations</t>
    </r>
    <r>
      <rPr>
        <sz val="11"/>
        <color theme="1"/>
        <rFont val="Calibri"/>
        <family val="2"/>
        <scheme val="minor"/>
      </rPr>
      <t xml:space="preserve"> :</t>
    </r>
  </si>
  <si>
    <t>Cet indicateur tient compte du nombre total</t>
  </si>
  <si>
    <t>présents dans un écosystème.</t>
  </si>
  <si>
    <r>
      <t xml:space="preserve">des </t>
    </r>
    <r>
      <rPr>
        <b/>
        <sz val="11"/>
        <color theme="1"/>
        <rFont val="Calibri"/>
        <family val="2"/>
        <scheme val="minor"/>
      </rPr>
      <t>abondances relatives</t>
    </r>
    <r>
      <rPr>
        <sz val="11"/>
        <color theme="1"/>
        <rFont val="Calibri"/>
        <family val="2"/>
        <scheme val="minor"/>
      </rPr>
      <t xml:space="preserve"> de chaque espèce dans un écosystème.</t>
    </r>
  </si>
  <si>
    <r>
      <t>d'espèces et de l'</t>
    </r>
    <r>
      <rPr>
        <b/>
        <sz val="11"/>
        <color theme="1"/>
        <rFont val="Calibri"/>
        <family val="2"/>
        <scheme val="minor"/>
      </rPr>
      <t>effectif total</t>
    </r>
    <r>
      <rPr>
        <sz val="11"/>
        <color theme="1"/>
        <rFont val="Calibri"/>
        <family val="2"/>
        <scheme val="minor"/>
      </rPr>
      <t xml:space="preserve"> des individus</t>
    </r>
  </si>
  <si>
    <r>
      <rPr>
        <b/>
        <sz val="16"/>
        <color theme="3"/>
        <rFont val="Calibri"/>
        <family val="2"/>
        <scheme val="minor"/>
      </rPr>
      <t>Comptez</t>
    </r>
    <r>
      <rPr>
        <sz val="16"/>
        <color theme="3"/>
        <rFont val="Calibri"/>
        <family val="2"/>
        <scheme val="minor"/>
      </rPr>
      <t xml:space="preserve"> le nombre d'individu de chaque espèce pour </t>
    </r>
    <r>
      <rPr>
        <b/>
        <sz val="16"/>
        <color theme="3"/>
        <rFont val="Calibri"/>
        <family val="2"/>
        <scheme val="minor"/>
      </rPr>
      <t>renseigner</t>
    </r>
    <r>
      <rPr>
        <sz val="16"/>
        <color theme="3"/>
        <rFont val="Calibri"/>
        <family val="2"/>
        <scheme val="minor"/>
      </rPr>
      <t xml:space="preserve"> le tableau.</t>
    </r>
  </si>
  <si>
    <r>
      <rPr>
        <b/>
        <sz val="16"/>
        <color theme="3"/>
        <rFont val="Calibri"/>
        <family val="2"/>
        <scheme val="minor"/>
      </rPr>
      <t xml:space="preserve">         Comptez</t>
    </r>
    <r>
      <rPr>
        <sz val="16"/>
        <color theme="3"/>
        <rFont val="Calibri"/>
        <family val="2"/>
        <scheme val="minor"/>
      </rPr>
      <t xml:space="preserve"> le nombre d'individu de chaque espèce pour </t>
    </r>
    <r>
      <rPr>
        <b/>
        <sz val="16"/>
        <color theme="3"/>
        <rFont val="Calibri"/>
        <family val="2"/>
        <scheme val="minor"/>
      </rPr>
      <t>renseigner</t>
    </r>
    <r>
      <rPr>
        <sz val="16"/>
        <color theme="3"/>
        <rFont val="Calibri"/>
        <family val="2"/>
        <scheme val="minor"/>
      </rPr>
      <t xml:space="preserve"> le tableau.</t>
    </r>
  </si>
  <si>
    <t>A partir de la comparaison des 3 indicateurs présentés ci-dessous, déterminez selon vous quel écosystème présente la plus grande biodiversité.</t>
  </si>
  <si>
    <t>Deux scientifiques ont proposé des indicateurs en 1949 pour quantifier la biodiversité d'un milieu en tenant compte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</si>
</sst>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4"/>
      <color theme="0"/>
      <name val="Eurostile"/>
      <family val="2"/>
    </font>
    <font>
      <b/>
      <sz val="16"/>
      <color rgb="FF006600"/>
      <name val="Calibri"/>
      <family val="2"/>
      <scheme val="minor"/>
    </font>
    <font>
      <b/>
      <u/>
      <sz val="12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006600"/>
      <name val="Calibri"/>
      <family val="2"/>
      <scheme val="minor"/>
    </font>
    <font>
      <sz val="11"/>
      <color rgb="FF0066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vertAlign val="subscript"/>
      <sz val="20"/>
      <color theme="0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6"/>
      <color theme="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89FF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</fills>
  <borders count="41">
    <border>
      <left/>
      <right/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/>
      <diagonal/>
    </border>
    <border>
      <left/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/>
      <top/>
      <bottom style="medium">
        <color theme="9" tint="-0.24994659260841701"/>
      </bottom>
      <diagonal/>
    </border>
    <border>
      <left/>
      <right style="medium">
        <color theme="9" tint="-0.24994659260841701"/>
      </right>
      <top/>
      <bottom style="medium">
        <color theme="9" tint="-0.24994659260841701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/>
      <bottom style="medium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medium">
        <color rgb="FF006600"/>
      </left>
      <right/>
      <top style="medium">
        <color rgb="FF006600"/>
      </top>
      <bottom/>
      <diagonal/>
    </border>
    <border>
      <left/>
      <right/>
      <top style="medium">
        <color rgb="FF006600"/>
      </top>
      <bottom/>
      <diagonal/>
    </border>
    <border>
      <left/>
      <right style="medium">
        <color rgb="FF006600"/>
      </right>
      <top style="medium">
        <color rgb="FF006600"/>
      </top>
      <bottom/>
      <diagonal/>
    </border>
    <border>
      <left style="medium">
        <color rgb="FF006600"/>
      </left>
      <right/>
      <top/>
      <bottom style="medium">
        <color rgb="FF006600"/>
      </bottom>
      <diagonal/>
    </border>
    <border>
      <left/>
      <right/>
      <top/>
      <bottom style="medium">
        <color rgb="FF006600"/>
      </bottom>
      <diagonal/>
    </border>
    <border>
      <left/>
      <right style="medium">
        <color rgb="FF006600"/>
      </right>
      <top/>
      <bottom style="medium">
        <color rgb="FF00660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0" fillId="0" borderId="0" xfId="0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20" xfId="0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0" fillId="0" borderId="13" xfId="0" applyBorder="1" applyAlignment="1" applyProtection="1">
      <alignment horizontal="center"/>
      <protection locked="0"/>
    </xf>
    <xf numFmtId="0" fontId="2" fillId="4" borderId="11" xfId="0" applyFont="1" applyFill="1" applyBorder="1"/>
    <xf numFmtId="0" fontId="2" fillId="4" borderId="8" xfId="0" applyFont="1" applyFill="1" applyBorder="1"/>
    <xf numFmtId="0" fontId="2" fillId="4" borderId="12" xfId="0" applyFont="1" applyFill="1" applyBorder="1"/>
    <xf numFmtId="0" fontId="2" fillId="4" borderId="10" xfId="0" applyFont="1" applyFill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8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</xf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7" fillId="4" borderId="7" xfId="0" applyFont="1" applyFill="1" applyBorder="1"/>
    <xf numFmtId="0" fontId="7" fillId="4" borderId="9" xfId="0" applyFont="1" applyFill="1" applyBorder="1"/>
    <xf numFmtId="0" fontId="3" fillId="0" borderId="17" xfId="0" applyFont="1" applyBorder="1" applyAlignment="1">
      <alignment horizontal="center"/>
    </xf>
    <xf numFmtId="0" fontId="0" fillId="0" borderId="0" xfId="0" applyFont="1"/>
    <xf numFmtId="0" fontId="10" fillId="0" borderId="0" xfId="0" applyFont="1" applyAlignment="1">
      <alignment horizontal="center"/>
    </xf>
    <xf numFmtId="0" fontId="0" fillId="0" borderId="13" xfId="0" applyBorder="1" applyAlignment="1" applyProtection="1">
      <alignment horizontal="center"/>
    </xf>
    <xf numFmtId="0" fontId="11" fillId="0" borderId="0" xfId="0" applyFont="1"/>
    <xf numFmtId="0" fontId="7" fillId="5" borderId="32" xfId="0" applyFont="1" applyFill="1" applyBorder="1"/>
    <xf numFmtId="0" fontId="0" fillId="5" borderId="33" xfId="0" applyFill="1" applyBorder="1"/>
    <xf numFmtId="0" fontId="7" fillId="5" borderId="33" xfId="0" applyFont="1" applyFill="1" applyBorder="1"/>
    <xf numFmtId="0" fontId="6" fillId="5" borderId="33" xfId="0" applyFont="1" applyFill="1" applyBorder="1"/>
    <xf numFmtId="0" fontId="6" fillId="5" borderId="34" xfId="0" applyFont="1" applyFill="1" applyBorder="1"/>
    <xf numFmtId="0" fontId="0" fillId="5" borderId="35" xfId="0" applyFill="1" applyBorder="1"/>
    <xf numFmtId="0" fontId="7" fillId="5" borderId="36" xfId="0" applyFont="1" applyFill="1" applyBorder="1"/>
    <xf numFmtId="0" fontId="6" fillId="5" borderId="36" xfId="0" applyFont="1" applyFill="1" applyBorder="1"/>
    <xf numFmtId="0" fontId="6" fillId="5" borderId="37" xfId="0" applyFont="1" applyFill="1" applyBorder="1"/>
    <xf numFmtId="0" fontId="0" fillId="2" borderId="3" xfId="0" applyFill="1" applyBorder="1"/>
    <xf numFmtId="0" fontId="0" fillId="2" borderId="6" xfId="0" applyFill="1" applyBorder="1"/>
    <xf numFmtId="0" fontId="7" fillId="2" borderId="1" xfId="0" applyFont="1" applyFill="1" applyBorder="1"/>
    <xf numFmtId="0" fontId="7" fillId="2" borderId="2" xfId="0" applyFont="1" applyFill="1" applyBorder="1"/>
    <xf numFmtId="0" fontId="6" fillId="2" borderId="2" xfId="0" applyFont="1" applyFill="1" applyBorder="1"/>
    <xf numFmtId="0" fontId="7" fillId="2" borderId="4" xfId="0" applyFont="1" applyFill="1" applyBorder="1"/>
    <xf numFmtId="0" fontId="7" fillId="2" borderId="5" xfId="0" applyFont="1" applyFill="1" applyBorder="1"/>
    <xf numFmtId="0" fontId="6" fillId="2" borderId="5" xfId="0" applyFont="1" applyFill="1" applyBorder="1"/>
    <xf numFmtId="0" fontId="0" fillId="0" borderId="0" xfId="0" applyBorder="1" applyAlignment="1">
      <alignment horizontal="right"/>
    </xf>
    <xf numFmtId="0" fontId="0" fillId="0" borderId="18" xfId="0" applyBorder="1" applyAlignment="1">
      <alignment horizontal="center" vertical="center"/>
    </xf>
    <xf numFmtId="0" fontId="2" fillId="0" borderId="0" xfId="0" applyFont="1"/>
    <xf numFmtId="0" fontId="13" fillId="0" borderId="0" xfId="0" applyFont="1"/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2" fontId="0" fillId="0" borderId="0" xfId="0" applyNumberFormat="1" applyFill="1" applyBorder="1" applyAlignment="1">
      <alignment horizontal="left"/>
    </xf>
    <xf numFmtId="0" fontId="0" fillId="0" borderId="38" xfId="0" applyBorder="1"/>
    <xf numFmtId="0" fontId="13" fillId="0" borderId="39" xfId="0" applyFont="1" applyBorder="1" applyAlignment="1">
      <alignment vertical="center"/>
    </xf>
    <xf numFmtId="0" fontId="0" fillId="0" borderId="39" xfId="0" applyBorder="1"/>
    <xf numFmtId="0" fontId="0" fillId="7" borderId="0" xfId="0" applyFill="1" applyBorder="1"/>
    <xf numFmtId="0" fontId="0" fillId="7" borderId="0" xfId="0" applyFill="1" applyBorder="1" applyAlignment="1">
      <alignment horizontal="center"/>
    </xf>
    <xf numFmtId="2" fontId="0" fillId="7" borderId="0" xfId="0" applyNumberFormat="1" applyFill="1" applyBorder="1" applyAlignment="1">
      <alignment horizontal="left"/>
    </xf>
    <xf numFmtId="0" fontId="0" fillId="7" borderId="0" xfId="0" applyFill="1" applyBorder="1" applyAlignment="1">
      <alignment horizontal="left"/>
    </xf>
    <xf numFmtId="0" fontId="0" fillId="0" borderId="40" xfId="0" applyBorder="1"/>
    <xf numFmtId="0" fontId="13" fillId="0" borderId="0" xfId="0" applyFont="1" applyFill="1" applyBorder="1"/>
    <xf numFmtId="0" fontId="15" fillId="0" borderId="0" xfId="0" applyFont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2" fontId="0" fillId="0" borderId="0" xfId="0" applyNumberFormat="1" applyBorder="1" applyAlignment="1">
      <alignment horizontal="left"/>
    </xf>
    <xf numFmtId="0" fontId="13" fillId="0" borderId="0" xfId="0" applyFont="1" applyBorder="1"/>
    <xf numFmtId="0" fontId="4" fillId="0" borderId="0" xfId="0" applyFont="1" applyFill="1" applyBorder="1"/>
    <xf numFmtId="0" fontId="4" fillId="7" borderId="0" xfId="0" applyFont="1" applyFill="1" applyBorder="1"/>
    <xf numFmtId="0" fontId="7" fillId="9" borderId="32" xfId="0" applyFont="1" applyFill="1" applyBorder="1"/>
    <xf numFmtId="0" fontId="0" fillId="9" borderId="33" xfId="0" applyFill="1" applyBorder="1"/>
    <xf numFmtId="0" fontId="7" fillId="9" borderId="33" xfId="0" applyFont="1" applyFill="1" applyBorder="1"/>
    <xf numFmtId="0" fontId="6" fillId="9" borderId="33" xfId="0" applyFont="1" applyFill="1" applyBorder="1"/>
    <xf numFmtId="0" fontId="6" fillId="9" borderId="34" xfId="0" applyFont="1" applyFill="1" applyBorder="1"/>
    <xf numFmtId="0" fontId="0" fillId="9" borderId="35" xfId="0" applyFill="1" applyBorder="1"/>
    <xf numFmtId="0" fontId="7" fillId="9" borderId="36" xfId="0" applyFont="1" applyFill="1" applyBorder="1"/>
    <xf numFmtId="0" fontId="6" fillId="9" borderId="36" xfId="0" applyFont="1" applyFill="1" applyBorder="1"/>
    <xf numFmtId="0" fontId="6" fillId="9" borderId="37" xfId="0" applyFont="1" applyFill="1" applyBorder="1"/>
    <xf numFmtId="2" fontId="3" fillId="0" borderId="0" xfId="0" applyNumberFormat="1" applyFont="1"/>
    <xf numFmtId="0" fontId="17" fillId="0" borderId="0" xfId="0" applyFont="1" applyFill="1" applyBorder="1" applyAlignment="1">
      <alignment horizontal="center"/>
    </xf>
    <xf numFmtId="0" fontId="3" fillId="7" borderId="0" xfId="0" applyFont="1" applyFill="1" applyAlignment="1">
      <alignment horizontal="right"/>
    </xf>
    <xf numFmtId="2" fontId="3" fillId="7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0" fillId="7" borderId="0" xfId="0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14" fillId="8" borderId="29" xfId="0" applyFont="1" applyFill="1" applyBorder="1" applyAlignment="1">
      <alignment horizontal="center"/>
    </xf>
    <xf numFmtId="0" fontId="15" fillId="8" borderId="30" xfId="0" applyFont="1" applyFill="1" applyBorder="1" applyAlignment="1">
      <alignment horizontal="center"/>
    </xf>
    <xf numFmtId="0" fontId="15" fillId="8" borderId="3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0" xfId="0" applyBorder="1" applyAlignment="1">
      <alignment horizontal="right" vertical="center"/>
    </xf>
    <xf numFmtId="0" fontId="0" fillId="0" borderId="21" xfId="0" applyBorder="1" applyAlignment="1">
      <alignment horizontal="right" vertical="center"/>
    </xf>
    <xf numFmtId="2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11" fillId="6" borderId="29" xfId="0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0" fillId="0" borderId="0" xfId="0" applyFont="1" applyAlignment="1">
      <alignment horizontal="right"/>
    </xf>
  </cellXfs>
  <cellStyles count="1">
    <cellStyle name="Normal" xfId="0" builtinId="0"/>
  </cellStyles>
  <dxfs count="42"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57FF57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</dxfs>
  <tableStyles count="0" defaultTableStyle="TableStyleMedium9" defaultPivotStyle="PivotStyleLight16"/>
  <colors>
    <mruColors>
      <color rgb="FF00FF00"/>
      <color rgb="FFFFFF66"/>
      <color rgb="FF006600"/>
      <color rgb="FF89FF89"/>
      <color rgb="FFFF0000"/>
      <color rgb="FFFF7575"/>
      <color rgb="FF57FF57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0.21955112046637801"/>
          <c:y val="5.0513809230636544E-2"/>
          <c:w val="0.67885892388451796"/>
          <c:h val="0.79869969378828076"/>
        </c:manualLayout>
      </c:layout>
      <c:barChart>
        <c:barDir val="bar"/>
        <c:grouping val="clustered"/>
        <c:ser>
          <c:idx val="0"/>
          <c:order val="0"/>
          <c:cat>
            <c:strRef>
              <c:f>COMPARAISON!$C$34:$F$34</c:f>
              <c:strCache>
                <c:ptCount val="4"/>
                <c:pt idx="0">
                  <c:v>Champ</c:v>
                </c:pt>
                <c:pt idx="1">
                  <c:v>Lac</c:v>
                </c:pt>
                <c:pt idx="2">
                  <c:v>Forêt actuelle</c:v>
                </c:pt>
                <c:pt idx="3">
                  <c:v>Forêt marécageuse</c:v>
                </c:pt>
              </c:strCache>
            </c:strRef>
          </c:cat>
          <c:val>
            <c:numRef>
              <c:f>COMPARAISON!$C$35:$F$35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74031872"/>
        <c:axId val="74033408"/>
      </c:barChart>
      <c:catAx>
        <c:axId val="74031872"/>
        <c:scaling>
          <c:orientation val="minMax"/>
        </c:scaling>
        <c:axPos val="l"/>
        <c:tickLblPos val="nextTo"/>
        <c:spPr>
          <a:ln w="19050">
            <a:solidFill>
              <a:sysClr val="windowText" lastClr="000000"/>
            </a:solidFill>
          </a:ln>
        </c:spPr>
        <c:crossAx val="74033408"/>
        <c:crosses val="autoZero"/>
        <c:auto val="1"/>
        <c:lblAlgn val="ctr"/>
        <c:lblOffset val="100"/>
      </c:catAx>
      <c:valAx>
        <c:axId val="74033408"/>
        <c:scaling>
          <c:orientation val="minMax"/>
          <c:max val="1"/>
        </c:scaling>
        <c:axPos val="b"/>
        <c:majorGridlines/>
        <c:numFmt formatCode="General" sourceLinked="1"/>
        <c:tickLblPos val="nextTo"/>
        <c:spPr>
          <a:ln w="19050">
            <a:solidFill>
              <a:schemeClr val="tx1"/>
            </a:solidFill>
            <a:tailEnd type="arrow"/>
          </a:ln>
        </c:spPr>
        <c:crossAx val="7403187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style val="8"/>
  <c:chart>
    <c:plotArea>
      <c:layout>
        <c:manualLayout>
          <c:layoutTarget val="inner"/>
          <c:xMode val="edge"/>
          <c:yMode val="edge"/>
          <c:x val="0.2432017287591702"/>
          <c:y val="2.9767996699608341E-2"/>
          <c:w val="0.70062398560603967"/>
          <c:h val="0.84288756588353286"/>
        </c:manualLayout>
      </c:layout>
      <c:barChart>
        <c:barDir val="bar"/>
        <c:grouping val="clustered"/>
        <c:ser>
          <c:idx val="0"/>
          <c:order val="0"/>
          <c:cat>
            <c:strRef>
              <c:f>COMPARAISON!$K$34:$N$34</c:f>
              <c:strCache>
                <c:ptCount val="4"/>
                <c:pt idx="0">
                  <c:v>Champ</c:v>
                </c:pt>
                <c:pt idx="1">
                  <c:v>Lac</c:v>
                </c:pt>
                <c:pt idx="2">
                  <c:v>Forêt actuelle</c:v>
                </c:pt>
                <c:pt idx="3">
                  <c:v>Forêt marécageuse</c:v>
                </c:pt>
              </c:strCache>
            </c:strRef>
          </c:cat>
          <c:val>
            <c:numRef>
              <c:f>COMPARAISON!$K$35:$N$35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74085504"/>
        <c:axId val="74087040"/>
      </c:barChart>
      <c:catAx>
        <c:axId val="74085504"/>
        <c:scaling>
          <c:orientation val="minMax"/>
        </c:scaling>
        <c:axPos val="l"/>
        <c:tickLblPos val="nextTo"/>
        <c:spPr>
          <a:ln w="19050">
            <a:solidFill>
              <a:sysClr val="windowText" lastClr="000000"/>
            </a:solidFill>
          </a:ln>
        </c:spPr>
        <c:crossAx val="74087040"/>
        <c:crosses val="autoZero"/>
        <c:auto val="1"/>
        <c:lblAlgn val="ctr"/>
        <c:lblOffset val="100"/>
      </c:catAx>
      <c:valAx>
        <c:axId val="74087040"/>
        <c:scaling>
          <c:orientation val="minMax"/>
          <c:max val="1"/>
        </c:scaling>
        <c:axPos val="b"/>
        <c:majorGridlines/>
        <c:numFmt formatCode="General" sourceLinked="1"/>
        <c:tickLblPos val="nextTo"/>
        <c:spPr>
          <a:ln w="19050">
            <a:solidFill>
              <a:sysClr val="windowText" lastClr="000000"/>
            </a:solidFill>
            <a:tailEnd type="arrow"/>
          </a:ln>
        </c:spPr>
        <c:crossAx val="74085504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style val="5"/>
  <c:chart>
    <c:plotArea>
      <c:layout>
        <c:manualLayout>
          <c:layoutTarget val="inner"/>
          <c:xMode val="edge"/>
          <c:yMode val="edge"/>
          <c:x val="0.24333523583368374"/>
          <c:y val="5.8666666666666693E-2"/>
          <c:w val="0.73655885357320217"/>
          <c:h val="0.76810204724409725"/>
        </c:manualLayout>
      </c:layout>
      <c:barChart>
        <c:barDir val="bar"/>
        <c:grouping val="clustered"/>
        <c:ser>
          <c:idx val="0"/>
          <c:order val="0"/>
          <c:cat>
            <c:strRef>
              <c:f>COMPARAISON!$C$37:$F$37</c:f>
              <c:strCache>
                <c:ptCount val="4"/>
                <c:pt idx="0">
                  <c:v>Champ</c:v>
                </c:pt>
                <c:pt idx="1">
                  <c:v>Lac</c:v>
                </c:pt>
                <c:pt idx="2">
                  <c:v>Forêt actuelle</c:v>
                </c:pt>
                <c:pt idx="3">
                  <c:v>Forêt marécageuse</c:v>
                </c:pt>
              </c:strCache>
            </c:strRef>
          </c:cat>
          <c:val>
            <c:numRef>
              <c:f>COMPARAISON!$C$38:$F$38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74114560"/>
        <c:axId val="74116096"/>
      </c:barChart>
      <c:catAx>
        <c:axId val="74114560"/>
        <c:scaling>
          <c:orientation val="minMax"/>
        </c:scaling>
        <c:axPos val="l"/>
        <c:tickLblPos val="nextTo"/>
        <c:spPr>
          <a:ln w="19050">
            <a:solidFill>
              <a:schemeClr val="tx1"/>
            </a:solidFill>
          </a:ln>
        </c:spPr>
        <c:crossAx val="74116096"/>
        <c:crosses val="autoZero"/>
        <c:auto val="1"/>
        <c:lblAlgn val="ctr"/>
        <c:lblOffset val="100"/>
      </c:catAx>
      <c:valAx>
        <c:axId val="74116096"/>
        <c:scaling>
          <c:orientation val="minMax"/>
          <c:max val="7"/>
        </c:scaling>
        <c:axPos val="b"/>
        <c:majorGridlines/>
        <c:numFmt formatCode="General" sourceLinked="1"/>
        <c:tickLblPos val="nextTo"/>
        <c:spPr>
          <a:ln w="19050">
            <a:solidFill>
              <a:schemeClr val="tx1"/>
            </a:solidFill>
            <a:tailEnd type="arrow"/>
          </a:ln>
        </c:spPr>
        <c:crossAx val="74114560"/>
        <c:crosses val="autoZero"/>
        <c:crossBetween val="between"/>
        <c:majorUnit val="1"/>
      </c:valAx>
    </c:plotArea>
    <c:plotVisOnly val="1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bar"/>
        <c:grouping val="clustered"/>
        <c:ser>
          <c:idx val="0"/>
          <c:order val="0"/>
          <c:dPt>
            <c:idx val="0"/>
            <c:spPr>
              <a:solidFill>
                <a:srgbClr val="FFFF66"/>
              </a:solidFill>
            </c:spPr>
          </c:dPt>
          <c:dPt>
            <c:idx val="1"/>
            <c:spPr>
              <a:solidFill>
                <a:srgbClr val="FFFF66"/>
              </a:solidFill>
            </c:spPr>
          </c:dPt>
          <c:dPt>
            <c:idx val="2"/>
            <c:spPr>
              <a:solidFill>
                <a:srgbClr val="FFFF66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COMPARAISON!$C$42:$F$42</c:f>
              <c:strCache>
                <c:ptCount val="4"/>
                <c:pt idx="0">
                  <c:v>Champ</c:v>
                </c:pt>
                <c:pt idx="1">
                  <c:v>Lac</c:v>
                </c:pt>
                <c:pt idx="2">
                  <c:v>Forêt actuelle</c:v>
                </c:pt>
                <c:pt idx="3">
                  <c:v>Forêt marécageuse</c:v>
                </c:pt>
              </c:strCache>
            </c:strRef>
          </c:cat>
          <c:val>
            <c:numRef>
              <c:f>COMPARAISON!$C$43:$F$43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79176064"/>
        <c:axId val="79177600"/>
      </c:barChart>
      <c:catAx>
        <c:axId val="79176064"/>
        <c:scaling>
          <c:orientation val="minMax"/>
        </c:scaling>
        <c:axPos val="l"/>
        <c:tickLblPos val="nextTo"/>
        <c:spPr>
          <a:ln w="19050">
            <a:solidFill>
              <a:sysClr val="windowText" lastClr="000000"/>
            </a:solidFill>
          </a:ln>
        </c:spPr>
        <c:crossAx val="79177600"/>
        <c:crosses val="autoZero"/>
        <c:auto val="1"/>
        <c:lblAlgn val="ctr"/>
        <c:lblOffset val="100"/>
      </c:catAx>
      <c:valAx>
        <c:axId val="79177600"/>
        <c:scaling>
          <c:orientation val="minMax"/>
        </c:scaling>
        <c:axPos val="b"/>
        <c:majorGridlines/>
        <c:numFmt formatCode="#,##0.0" sourceLinked="0"/>
        <c:tickLblPos val="nextTo"/>
        <c:spPr>
          <a:ln w="19050">
            <a:solidFill>
              <a:schemeClr val="tx1"/>
            </a:solidFill>
            <a:tailEnd type="arrow"/>
          </a:ln>
        </c:spPr>
        <c:crossAx val="79176064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mailto:didier.areias@ac-versailles.fr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285751</xdr:colOff>
      <xdr:row>6</xdr:row>
      <xdr:rowOff>9525</xdr:rowOff>
    </xdr:from>
    <xdr:to>
      <xdr:col>7</xdr:col>
      <xdr:colOff>304801</xdr:colOff>
      <xdr:row>9</xdr:row>
      <xdr:rowOff>7520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1" y="1524000"/>
          <a:ext cx="781050" cy="4932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17</xdr:row>
      <xdr:rowOff>47625</xdr:rowOff>
    </xdr:from>
    <xdr:to>
      <xdr:col>2</xdr:col>
      <xdr:colOff>408517</xdr:colOff>
      <xdr:row>20</xdr:row>
      <xdr:rowOff>35582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3429000"/>
          <a:ext cx="1037167" cy="48325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161925</xdr:colOff>
      <xdr:row>17</xdr:row>
      <xdr:rowOff>47625</xdr:rowOff>
    </xdr:from>
    <xdr:to>
      <xdr:col>11</xdr:col>
      <xdr:colOff>24341</xdr:colOff>
      <xdr:row>20</xdr:row>
      <xdr:rowOff>14162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57925" y="3429000"/>
          <a:ext cx="1386416" cy="4618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57151</xdr:colOff>
      <xdr:row>26</xdr:row>
      <xdr:rowOff>47625</xdr:rowOff>
    </xdr:from>
    <xdr:to>
      <xdr:col>3</xdr:col>
      <xdr:colOff>552451</xdr:colOff>
      <xdr:row>27</xdr:row>
      <xdr:rowOff>110809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151" y="5581650"/>
          <a:ext cx="2019300" cy="29178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9525</xdr:colOff>
      <xdr:row>25</xdr:row>
      <xdr:rowOff>219075</xdr:rowOff>
    </xdr:from>
    <xdr:to>
      <xdr:col>10</xdr:col>
      <xdr:colOff>609600</xdr:colOff>
      <xdr:row>27</xdr:row>
      <xdr:rowOff>37491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05525" y="5562600"/>
          <a:ext cx="1362075" cy="27561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323851</xdr:colOff>
      <xdr:row>32</xdr:row>
      <xdr:rowOff>86902</xdr:rowOff>
    </xdr:from>
    <xdr:to>
      <xdr:col>10</xdr:col>
      <xdr:colOff>1</xdr:colOff>
      <xdr:row>34</xdr:row>
      <xdr:rowOff>137488</xdr:rowOff>
    </xdr:to>
    <xdr:pic>
      <xdr:nvPicPr>
        <xdr:cNvPr id="1033" name="Picture 9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15051" y="6525802"/>
          <a:ext cx="438150" cy="43158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380990</xdr:colOff>
      <xdr:row>3</xdr:row>
      <xdr:rowOff>177622</xdr:rowOff>
    </xdr:from>
    <xdr:to>
      <xdr:col>10</xdr:col>
      <xdr:colOff>190490</xdr:colOff>
      <xdr:row>25</xdr:row>
      <xdr:rowOff>1215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03740" y="1606372"/>
          <a:ext cx="4201583" cy="431092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1492249</xdr:colOff>
      <xdr:row>2</xdr:row>
      <xdr:rowOff>31748</xdr:rowOff>
    </xdr:from>
    <xdr:to>
      <xdr:col>5</xdr:col>
      <xdr:colOff>433917</xdr:colOff>
      <xdr:row>6</xdr:row>
      <xdr:rowOff>10583</xdr:rowOff>
    </xdr:to>
    <xdr:pic>
      <xdr:nvPicPr>
        <xdr:cNvPr id="4" name="Image 3" descr="Plum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42832" y="433915"/>
          <a:ext cx="1026585" cy="10265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84668</xdr:colOff>
      <xdr:row>3</xdr:row>
      <xdr:rowOff>179917</xdr:rowOff>
    </xdr:from>
    <xdr:to>
      <xdr:col>10</xdr:col>
      <xdr:colOff>256974</xdr:colOff>
      <xdr:row>24</xdr:row>
      <xdr:rowOff>185208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03751" y="1936750"/>
          <a:ext cx="4151640" cy="43021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1471084</xdr:colOff>
      <xdr:row>2</xdr:row>
      <xdr:rowOff>52920</xdr:rowOff>
    </xdr:from>
    <xdr:to>
      <xdr:col>5</xdr:col>
      <xdr:colOff>476250</xdr:colOff>
      <xdr:row>6</xdr:row>
      <xdr:rowOff>2</xdr:rowOff>
    </xdr:to>
    <xdr:pic>
      <xdr:nvPicPr>
        <xdr:cNvPr id="3" name="Image 2" descr="Plum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00501" y="455087"/>
          <a:ext cx="994832" cy="9948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74074</xdr:colOff>
      <xdr:row>3</xdr:row>
      <xdr:rowOff>175315</xdr:rowOff>
    </xdr:from>
    <xdr:to>
      <xdr:col>10</xdr:col>
      <xdr:colOff>253992</xdr:colOff>
      <xdr:row>24</xdr:row>
      <xdr:rowOff>179917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82574" y="1900398"/>
          <a:ext cx="4159251" cy="430143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1492250</xdr:colOff>
      <xdr:row>2</xdr:row>
      <xdr:rowOff>42333</xdr:rowOff>
    </xdr:from>
    <xdr:to>
      <xdr:col>5</xdr:col>
      <xdr:colOff>497417</xdr:colOff>
      <xdr:row>5</xdr:row>
      <xdr:rowOff>179917</xdr:rowOff>
    </xdr:to>
    <xdr:pic>
      <xdr:nvPicPr>
        <xdr:cNvPr id="3" name="Image 2" descr="Plum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11083" y="444500"/>
          <a:ext cx="994834" cy="994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74085</xdr:colOff>
      <xdr:row>4</xdr:row>
      <xdr:rowOff>10583</xdr:rowOff>
    </xdr:from>
    <xdr:to>
      <xdr:col>10</xdr:col>
      <xdr:colOff>210750</xdr:colOff>
      <xdr:row>24</xdr:row>
      <xdr:rowOff>174625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14335" y="1947333"/>
          <a:ext cx="4115998" cy="4270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1471084</xdr:colOff>
      <xdr:row>3</xdr:row>
      <xdr:rowOff>127000</xdr:rowOff>
    </xdr:from>
    <xdr:to>
      <xdr:col>5</xdr:col>
      <xdr:colOff>137584</xdr:colOff>
      <xdr:row>6</xdr:row>
      <xdr:rowOff>0</xdr:rowOff>
    </xdr:to>
    <xdr:pic>
      <xdr:nvPicPr>
        <xdr:cNvPr id="3" name="Image 2" descr="Plum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21667" y="793750"/>
          <a:ext cx="656167" cy="656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19</xdr:row>
      <xdr:rowOff>76200</xdr:rowOff>
    </xdr:from>
    <xdr:to>
      <xdr:col>8</xdr:col>
      <xdr:colOff>28575</xdr:colOff>
      <xdr:row>31</xdr:row>
      <xdr:rowOff>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19</xdr:row>
      <xdr:rowOff>142876</xdr:rowOff>
    </xdr:from>
    <xdr:to>
      <xdr:col>15</xdr:col>
      <xdr:colOff>342901</xdr:colOff>
      <xdr:row>31</xdr:row>
      <xdr:rowOff>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57149</xdr:colOff>
      <xdr:row>6</xdr:row>
      <xdr:rowOff>47625</xdr:rowOff>
    </xdr:from>
    <xdr:to>
      <xdr:col>7</xdr:col>
      <xdr:colOff>466725</xdr:colOff>
      <xdr:row>16</xdr:row>
      <xdr:rowOff>523875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476250</xdr:colOff>
      <xdr:row>16</xdr:row>
      <xdr:rowOff>142875</xdr:rowOff>
    </xdr:from>
    <xdr:to>
      <xdr:col>8</xdr:col>
      <xdr:colOff>371475</xdr:colOff>
      <xdr:row>17</xdr:row>
      <xdr:rowOff>0</xdr:rowOff>
    </xdr:to>
    <xdr:sp macro="" textlink="">
      <xdr:nvSpPr>
        <xdr:cNvPr id="8" name="ZoneTexte 7"/>
        <xdr:cNvSpPr txBox="1"/>
      </xdr:nvSpPr>
      <xdr:spPr>
        <a:xfrm>
          <a:off x="5772150" y="3238500"/>
          <a:ext cx="6572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400"/>
            <a:t>S</a:t>
          </a:r>
        </a:p>
      </xdr:txBody>
    </xdr:sp>
    <xdr:clientData/>
  </xdr:twoCellAnchor>
  <xdr:twoCellAnchor>
    <xdr:from>
      <xdr:col>7</xdr:col>
      <xdr:colOff>323850</xdr:colOff>
      <xdr:row>29</xdr:row>
      <xdr:rowOff>19050</xdr:rowOff>
    </xdr:from>
    <xdr:to>
      <xdr:col>8</xdr:col>
      <xdr:colOff>219075</xdr:colOff>
      <xdr:row>31</xdr:row>
      <xdr:rowOff>142875</xdr:rowOff>
    </xdr:to>
    <xdr:sp macro="" textlink="">
      <xdr:nvSpPr>
        <xdr:cNvPr id="9" name="ZoneTexte 8"/>
        <xdr:cNvSpPr txBox="1"/>
      </xdr:nvSpPr>
      <xdr:spPr>
        <a:xfrm>
          <a:off x="5619750" y="5581650"/>
          <a:ext cx="6572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400" baseline="0"/>
            <a:t>E</a:t>
          </a:r>
          <a:r>
            <a:rPr lang="fr-FR" sz="1400" baseline="-25000"/>
            <a:t>S</a:t>
          </a:r>
        </a:p>
      </xdr:txBody>
    </xdr:sp>
    <xdr:clientData/>
  </xdr:twoCellAnchor>
  <xdr:twoCellAnchor>
    <xdr:from>
      <xdr:col>15</xdr:col>
      <xdr:colOff>95250</xdr:colOff>
      <xdr:row>29</xdr:row>
      <xdr:rowOff>28575</xdr:rowOff>
    </xdr:from>
    <xdr:to>
      <xdr:col>15</xdr:col>
      <xdr:colOff>752475</xdr:colOff>
      <xdr:row>31</xdr:row>
      <xdr:rowOff>152400</xdr:rowOff>
    </xdr:to>
    <xdr:sp macro="" textlink="">
      <xdr:nvSpPr>
        <xdr:cNvPr id="10" name="ZoneTexte 9"/>
        <xdr:cNvSpPr txBox="1"/>
      </xdr:nvSpPr>
      <xdr:spPr>
        <a:xfrm>
          <a:off x="11601450" y="5591175"/>
          <a:ext cx="6572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400"/>
            <a:t>E</a:t>
          </a:r>
        </a:p>
      </xdr:txBody>
    </xdr:sp>
    <xdr:clientData/>
  </xdr:twoCellAnchor>
  <xdr:twoCellAnchor editAs="oneCell">
    <xdr:from>
      <xdr:col>1</xdr:col>
      <xdr:colOff>866775</xdr:colOff>
      <xdr:row>32</xdr:row>
      <xdr:rowOff>123825</xdr:rowOff>
    </xdr:from>
    <xdr:to>
      <xdr:col>3</xdr:col>
      <xdr:colOff>85725</xdr:colOff>
      <xdr:row>37</xdr:row>
      <xdr:rowOff>137160</xdr:rowOff>
    </xdr:to>
    <xdr:pic>
      <xdr:nvPicPr>
        <xdr:cNvPr id="11" name="Image 10" descr="http://blog.viadeo.com/fr/files/2010/03/logo-%C3%A9crire-carnet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6800" y="6743700"/>
          <a:ext cx="952500" cy="946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34</xdr:row>
      <xdr:rowOff>95250</xdr:rowOff>
    </xdr:from>
    <xdr:to>
      <xdr:col>7</xdr:col>
      <xdr:colOff>723900</xdr:colOff>
      <xdr:row>37</xdr:row>
      <xdr:rowOff>76200</xdr:rowOff>
    </xdr:to>
    <xdr:sp macro="" textlink="">
      <xdr:nvSpPr>
        <xdr:cNvPr id="12" name="ZoneTexte 11"/>
        <xdr:cNvSpPr txBox="1"/>
      </xdr:nvSpPr>
      <xdr:spPr>
        <a:xfrm>
          <a:off x="1847850" y="7105650"/>
          <a:ext cx="4171950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400"/>
            <a:t>   </a:t>
          </a:r>
          <a:r>
            <a:rPr lang="fr-FR" sz="1400" b="1"/>
            <a:t>Rédigez</a:t>
          </a:r>
          <a:r>
            <a:rPr lang="fr-FR" sz="1400"/>
            <a:t> votre analyse</a:t>
          </a:r>
          <a:r>
            <a:rPr lang="fr-FR" sz="1400" baseline="0"/>
            <a:t> </a:t>
          </a:r>
          <a:r>
            <a:rPr lang="fr-FR" sz="1400"/>
            <a:t>en</a:t>
          </a:r>
          <a:r>
            <a:rPr lang="fr-FR" sz="1400" baseline="0"/>
            <a:t> </a:t>
          </a:r>
          <a:r>
            <a:rPr lang="fr-FR" sz="1400" b="1" baseline="0"/>
            <a:t>justifiant</a:t>
          </a:r>
          <a:r>
            <a:rPr lang="fr-FR" sz="1400" baseline="0"/>
            <a:t> votre choix.</a:t>
          </a:r>
          <a:endParaRPr lang="fr-FR" sz="1400"/>
        </a:p>
      </xdr:txBody>
    </xdr:sp>
    <xdr:clientData/>
  </xdr:twoCellAnchor>
  <xdr:twoCellAnchor editAs="oneCell">
    <xdr:from>
      <xdr:col>8</xdr:col>
      <xdr:colOff>114299</xdr:colOff>
      <xdr:row>32</xdr:row>
      <xdr:rowOff>168491</xdr:rowOff>
    </xdr:from>
    <xdr:to>
      <xdr:col>14</xdr:col>
      <xdr:colOff>371474</xdr:colOff>
      <xdr:row>37</xdr:row>
      <xdr:rowOff>133350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72199" y="6788366"/>
          <a:ext cx="4829175" cy="907834"/>
        </a:xfrm>
        <a:prstGeom prst="rect">
          <a:avLst/>
        </a:prstGeom>
        <a:noFill/>
      </xdr:spPr>
    </xdr:pic>
    <xdr:clientData/>
  </xdr:twoCellAnchor>
  <xdr:twoCellAnchor>
    <xdr:from>
      <xdr:col>8</xdr:col>
      <xdr:colOff>342899</xdr:colOff>
      <xdr:row>6</xdr:row>
      <xdr:rowOff>38099</xdr:rowOff>
    </xdr:from>
    <xdr:to>
      <xdr:col>15</xdr:col>
      <xdr:colOff>314325</xdr:colOff>
      <xdr:row>16</xdr:row>
      <xdr:rowOff>485774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180975</xdr:colOff>
      <xdr:row>16</xdr:row>
      <xdr:rowOff>95250</xdr:rowOff>
    </xdr:from>
    <xdr:to>
      <xdr:col>16</xdr:col>
      <xdr:colOff>76200</xdr:colOff>
      <xdr:row>16</xdr:row>
      <xdr:rowOff>561975</xdr:rowOff>
    </xdr:to>
    <xdr:sp macro="" textlink="">
      <xdr:nvSpPr>
        <xdr:cNvPr id="16" name="ZoneTexte 15"/>
        <xdr:cNvSpPr txBox="1"/>
      </xdr:nvSpPr>
      <xdr:spPr>
        <a:xfrm>
          <a:off x="11687175" y="3190875"/>
          <a:ext cx="6572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400"/>
            <a:t>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B1:Q34"/>
  <sheetViews>
    <sheetView showGridLines="0" tabSelected="1" workbookViewId="0">
      <selection activeCell="Q8" sqref="Q8"/>
    </sheetView>
  </sheetViews>
  <sheetFormatPr baseColWidth="10" defaultRowHeight="15"/>
  <cols>
    <col min="1" max="1" width="4.7109375" customWidth="1"/>
    <col min="9" max="9" width="2.140625" style="32" customWidth="1"/>
  </cols>
  <sheetData>
    <row r="1" spans="2:16" ht="15.75" thickBot="1"/>
    <row r="2" spans="2:16" ht="27" thickBot="1">
      <c r="B2" s="108" t="s">
        <v>41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10"/>
    </row>
    <row r="3" spans="2:16" ht="5.25" customHeight="1"/>
    <row r="4" spans="2:16">
      <c r="B4" s="32" t="s">
        <v>51</v>
      </c>
    </row>
    <row r="5" spans="2:16" ht="12.75" customHeight="1" thickBot="1">
      <c r="L5" s="32"/>
    </row>
    <row r="6" spans="2:16" ht="29.25" customHeight="1" thickBot="1">
      <c r="B6" s="70" t="s">
        <v>80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2:16" ht="6.75" customHeight="1"/>
    <row r="8" spans="2:16" ht="17.25">
      <c r="B8" s="64" t="s">
        <v>81</v>
      </c>
      <c r="M8" s="32" t="s">
        <v>84</v>
      </c>
    </row>
    <row r="9" spans="2:16">
      <c r="M9" s="32" t="s">
        <v>87</v>
      </c>
    </row>
    <row r="10" spans="2:16">
      <c r="B10" s="32" t="s">
        <v>42</v>
      </c>
      <c r="M10" s="32" t="s">
        <v>85</v>
      </c>
    </row>
    <row r="11" spans="2:16">
      <c r="B11" s="32" t="s">
        <v>43</v>
      </c>
    </row>
    <row r="12" spans="2:16" s="32" customFormat="1" ht="15.75" thickBot="1"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</row>
    <row r="13" spans="2:16" ht="6" customHeight="1"/>
    <row r="14" spans="2:16" ht="17.25">
      <c r="B14" s="64" t="s">
        <v>82</v>
      </c>
      <c r="G14" s="32" t="s">
        <v>91</v>
      </c>
    </row>
    <row r="15" spans="2:16" s="32" customFormat="1">
      <c r="B15" s="64"/>
      <c r="G15" s="32" t="s">
        <v>86</v>
      </c>
    </row>
    <row r="17" spans="2:17" ht="18">
      <c r="B17" s="63" t="s">
        <v>71</v>
      </c>
      <c r="H17" s="76"/>
      <c r="I17" s="7"/>
      <c r="J17" s="63" t="s">
        <v>72</v>
      </c>
    </row>
    <row r="18" spans="2:17">
      <c r="H18" s="76"/>
      <c r="I18" s="7"/>
    </row>
    <row r="19" spans="2:17">
      <c r="H19" s="76"/>
      <c r="I19" s="7"/>
    </row>
    <row r="20" spans="2:17" ht="9" customHeight="1">
      <c r="H20" s="76"/>
      <c r="I20" s="7"/>
    </row>
    <row r="21" spans="2:17" ht="21.75" customHeight="1">
      <c r="B21" s="65" t="s">
        <v>47</v>
      </c>
      <c r="H21" s="76"/>
      <c r="I21" s="7"/>
      <c r="J21" s="75" t="s">
        <v>44</v>
      </c>
      <c r="K21" s="75"/>
      <c r="L21" s="75"/>
      <c r="O21" s="74"/>
    </row>
    <row r="22" spans="2:17" ht="18">
      <c r="B22" s="65" t="s">
        <v>15</v>
      </c>
      <c r="H22" s="76"/>
      <c r="I22" s="7"/>
      <c r="J22" s="106" t="s">
        <v>17</v>
      </c>
      <c r="K22" s="107"/>
      <c r="L22" s="107"/>
      <c r="M22" s="106"/>
      <c r="N22" s="106"/>
      <c r="O22" s="106"/>
    </row>
    <row r="23" spans="2:17" ht="18">
      <c r="B23" s="65" t="s">
        <v>16</v>
      </c>
      <c r="H23" s="76"/>
      <c r="I23" s="7"/>
      <c r="J23" s="106" t="s">
        <v>18</v>
      </c>
      <c r="K23" s="107"/>
      <c r="L23" s="107"/>
      <c r="M23" s="106"/>
      <c r="N23" s="106"/>
      <c r="O23" s="106"/>
      <c r="Q23" s="32" t="s">
        <v>83</v>
      </c>
    </row>
    <row r="24" spans="2:17" ht="10.5" customHeight="1">
      <c r="C24" s="67"/>
      <c r="D24" s="68"/>
      <c r="H24" s="76"/>
      <c r="I24" s="7"/>
    </row>
    <row r="25" spans="2:17" ht="18">
      <c r="B25" s="28" t="s">
        <v>22</v>
      </c>
      <c r="C25" s="66"/>
      <c r="D25" s="66"/>
      <c r="H25" s="76"/>
      <c r="I25" s="7"/>
      <c r="J25" s="28" t="s">
        <v>22</v>
      </c>
      <c r="Q25" s="32" t="s">
        <v>76</v>
      </c>
    </row>
    <row r="26" spans="2:17" ht="18">
      <c r="B26" s="7" t="s">
        <v>45</v>
      </c>
      <c r="C26" s="66"/>
      <c r="D26" s="66"/>
      <c r="H26" s="76"/>
      <c r="I26" s="7"/>
      <c r="J26" s="7" t="s">
        <v>46</v>
      </c>
      <c r="Q26" s="32" t="s">
        <v>78</v>
      </c>
    </row>
    <row r="27" spans="2:17" ht="18">
      <c r="H27" s="76"/>
      <c r="I27" s="7"/>
      <c r="Q27" s="32" t="s">
        <v>77</v>
      </c>
    </row>
    <row r="28" spans="2:17">
      <c r="H28" s="76"/>
      <c r="I28" s="7"/>
    </row>
    <row r="29" spans="2:17" ht="18">
      <c r="B29" s="32" t="s">
        <v>48</v>
      </c>
      <c r="H29" s="76"/>
      <c r="I29" s="7"/>
      <c r="J29" s="32" t="s">
        <v>52</v>
      </c>
    </row>
    <row r="30" spans="2:17" ht="18">
      <c r="B30" s="32" t="s">
        <v>49</v>
      </c>
      <c r="H30" s="76"/>
      <c r="I30" s="7"/>
      <c r="J30" s="32" t="s">
        <v>53</v>
      </c>
    </row>
    <row r="31" spans="2:17" ht="18">
      <c r="B31" s="32" t="s">
        <v>50</v>
      </c>
      <c r="H31" s="76"/>
      <c r="I31" s="7"/>
      <c r="J31" s="32" t="s">
        <v>54</v>
      </c>
    </row>
    <row r="32" spans="2:17" ht="15.75" thickBot="1"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</row>
    <row r="34" spans="8:10">
      <c r="H34" s="111" t="s">
        <v>79</v>
      </c>
      <c r="I34" s="111"/>
      <c r="J34" s="111"/>
    </row>
  </sheetData>
  <sheetProtection password="9C15" sheet="1" objects="1" scenarios="1" selectLockedCells="1" selectUnlockedCells="1"/>
  <mergeCells count="4">
    <mergeCell ref="J22:O22"/>
    <mergeCell ref="J23:O23"/>
    <mergeCell ref="B2:P2"/>
    <mergeCell ref="H34:J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00"/>
  </sheetPr>
  <dimension ref="B1:Z37"/>
  <sheetViews>
    <sheetView showGridLines="0" zoomScale="90" zoomScaleNormal="90" workbookViewId="0">
      <selection activeCell="D22" sqref="D22"/>
    </sheetView>
  </sheetViews>
  <sheetFormatPr baseColWidth="10" defaultRowHeight="15"/>
  <cols>
    <col min="1" max="1" width="3.28515625" customWidth="1"/>
    <col min="2" max="2" width="4" customWidth="1"/>
    <col min="3" max="3" width="31" customWidth="1"/>
    <col min="4" max="4" width="25" customWidth="1"/>
    <col min="5" max="5" width="6.140625" customWidth="1"/>
    <col min="6" max="8" width="8.7109375" customWidth="1"/>
    <col min="9" max="9" width="14.28515625" style="1" customWidth="1"/>
    <col min="10" max="10" width="19.140625" customWidth="1"/>
    <col min="11" max="11" width="6.140625" customWidth="1"/>
    <col min="12" max="14" width="14.42578125" style="32" customWidth="1"/>
    <col min="15" max="15" width="3.28515625" customWidth="1"/>
    <col min="16" max="16" width="25.28515625" style="34" customWidth="1"/>
    <col min="17" max="17" width="16" style="34" customWidth="1"/>
    <col min="18" max="18" width="15.7109375" style="34" customWidth="1"/>
    <col min="19" max="19" width="17" style="34" customWidth="1"/>
    <col min="20" max="20" width="18.140625" style="34" customWidth="1"/>
    <col min="21" max="25" width="11.42578125" style="34"/>
    <col min="26" max="26" width="11.42578125" style="78"/>
  </cols>
  <sheetData>
    <row r="1" spans="2:20" ht="15.75" thickBot="1"/>
    <row r="2" spans="2:20" ht="15.75" thickTop="1">
      <c r="B2" s="2"/>
      <c r="C2" s="3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5"/>
    </row>
    <row r="3" spans="2:20" ht="21">
      <c r="B3" s="6"/>
      <c r="C3" s="83" t="s">
        <v>55</v>
      </c>
      <c r="D3" s="79"/>
      <c r="E3" s="79"/>
      <c r="F3" s="105" t="s">
        <v>89</v>
      </c>
      <c r="H3" s="103"/>
      <c r="I3" s="104"/>
      <c r="J3" s="103"/>
      <c r="K3" s="103"/>
      <c r="L3" s="103"/>
      <c r="M3" s="103"/>
      <c r="N3" s="103"/>
      <c r="O3" s="8"/>
    </row>
    <row r="4" spans="2:20">
      <c r="B4" s="6"/>
      <c r="C4" s="7"/>
      <c r="D4" s="7"/>
      <c r="E4" s="7"/>
      <c r="F4" s="7"/>
      <c r="G4" s="7"/>
      <c r="H4" s="7"/>
      <c r="I4" s="9"/>
      <c r="J4" s="7"/>
      <c r="K4" s="7"/>
      <c r="L4" s="7"/>
      <c r="M4" s="7"/>
      <c r="N4" s="7"/>
      <c r="O4" s="8"/>
    </row>
    <row r="5" spans="2:20" ht="31.5">
      <c r="B5" s="6"/>
      <c r="C5" s="14" t="s">
        <v>0</v>
      </c>
      <c r="D5" s="15" t="s">
        <v>5</v>
      </c>
      <c r="E5" s="10"/>
      <c r="F5" s="10"/>
      <c r="H5" s="10"/>
      <c r="I5" s="9"/>
      <c r="J5" s="7"/>
      <c r="K5" s="7"/>
      <c r="L5" s="7"/>
      <c r="M5" s="7"/>
      <c r="N5" s="7"/>
      <c r="O5" s="8"/>
      <c r="P5" s="33" t="s">
        <v>1</v>
      </c>
      <c r="Q5" s="33" t="s">
        <v>7</v>
      </c>
      <c r="R5" s="34" t="s">
        <v>3</v>
      </c>
      <c r="S5" s="33" t="s">
        <v>8</v>
      </c>
    </row>
    <row r="6" spans="2:20">
      <c r="B6" s="6"/>
      <c r="C6" s="31" t="s">
        <v>19</v>
      </c>
      <c r="D6" s="16"/>
      <c r="E6" s="7"/>
      <c r="F6" s="7"/>
      <c r="H6" s="7"/>
      <c r="I6" s="9"/>
      <c r="J6" s="7"/>
      <c r="K6" s="7"/>
      <c r="L6" s="82" t="s">
        <v>59</v>
      </c>
      <c r="M6" s="82"/>
      <c r="N6" s="82"/>
      <c r="O6" s="8"/>
      <c r="P6" s="39">
        <f>IF(D6="",0,1)</f>
        <v>0</v>
      </c>
      <c r="Q6" s="34" t="e">
        <f t="shared" ref="Q6:Q25" si="0">IF(C6="","",(D6/$D$27)*(D6/$D$27))</f>
        <v>#DIV/0!</v>
      </c>
      <c r="R6" s="34" t="e">
        <f t="shared" ref="R6:R25" si="1">(D6/$D$27)</f>
        <v>#DIV/0!</v>
      </c>
      <c r="S6" s="34" t="str">
        <f t="shared" ref="S6:S25" si="2">IF(D6="","",LOG(R6,2))</f>
        <v/>
      </c>
      <c r="T6" s="34" t="str">
        <f t="shared" ref="T6:T25" si="3">IF(D6="","",R6*S6)</f>
        <v/>
      </c>
    </row>
    <row r="7" spans="2:20">
      <c r="B7" s="6"/>
      <c r="C7" s="31" t="s">
        <v>20</v>
      </c>
      <c r="D7" s="16"/>
      <c r="E7" s="7"/>
      <c r="F7" s="7"/>
      <c r="G7" s="7"/>
      <c r="H7" s="7"/>
      <c r="I7" s="9"/>
      <c r="J7" s="7"/>
      <c r="K7" s="7"/>
      <c r="L7" s="61" t="s">
        <v>40</v>
      </c>
      <c r="M7" s="29">
        <f>P27*1</f>
        <v>0</v>
      </c>
      <c r="N7" s="7"/>
      <c r="O7" s="8"/>
      <c r="P7" s="39">
        <f t="shared" ref="P7:P25" si="4">IF(D7="",0,1)</f>
        <v>0</v>
      </c>
      <c r="Q7" s="34" t="e">
        <f t="shared" si="0"/>
        <v>#DIV/0!</v>
      </c>
      <c r="R7" s="34" t="e">
        <f t="shared" si="1"/>
        <v>#DIV/0!</v>
      </c>
      <c r="S7" s="34" t="str">
        <f t="shared" si="2"/>
        <v/>
      </c>
      <c r="T7" s="34" t="str">
        <f t="shared" si="3"/>
        <v/>
      </c>
    </row>
    <row r="8" spans="2:20">
      <c r="B8" s="6"/>
      <c r="C8" s="16"/>
      <c r="D8" s="16"/>
      <c r="E8" s="7"/>
      <c r="F8" s="7"/>
      <c r="G8" s="7"/>
      <c r="H8" s="7"/>
      <c r="I8" s="9"/>
      <c r="J8" s="7"/>
      <c r="K8" s="7"/>
      <c r="L8" s="7"/>
      <c r="M8" s="7"/>
      <c r="N8" s="7"/>
      <c r="O8" s="8"/>
      <c r="P8" s="35">
        <f t="shared" si="4"/>
        <v>0</v>
      </c>
      <c r="Q8" s="34" t="str">
        <f t="shared" si="0"/>
        <v/>
      </c>
      <c r="R8" s="34" t="e">
        <f t="shared" si="1"/>
        <v>#DIV/0!</v>
      </c>
      <c r="S8" s="34" t="str">
        <f t="shared" si="2"/>
        <v/>
      </c>
      <c r="T8" s="34" t="str">
        <f t="shared" si="3"/>
        <v/>
      </c>
    </row>
    <row r="9" spans="2:20">
      <c r="B9" s="6"/>
      <c r="C9" s="36"/>
      <c r="D9" s="36"/>
      <c r="E9" s="7"/>
      <c r="F9" s="7"/>
      <c r="G9" s="7"/>
      <c r="H9" s="7"/>
      <c r="I9" s="9"/>
      <c r="J9" s="7"/>
      <c r="K9" s="7"/>
      <c r="L9" s="82" t="s">
        <v>56</v>
      </c>
      <c r="M9" s="7"/>
      <c r="N9" s="7"/>
      <c r="O9" s="8"/>
      <c r="P9" s="35">
        <f t="shared" si="4"/>
        <v>0</v>
      </c>
      <c r="Q9" s="34" t="str">
        <f t="shared" si="0"/>
        <v/>
      </c>
      <c r="R9" s="34" t="e">
        <f t="shared" si="1"/>
        <v>#DIV/0!</v>
      </c>
      <c r="S9" s="34" t="str">
        <f t="shared" si="2"/>
        <v/>
      </c>
      <c r="T9" s="34" t="str">
        <f t="shared" si="3"/>
        <v/>
      </c>
    </row>
    <row r="10" spans="2:20">
      <c r="B10" s="6"/>
      <c r="C10" s="16"/>
      <c r="D10" s="16"/>
      <c r="E10" s="7"/>
      <c r="F10" s="7"/>
      <c r="G10" s="7"/>
      <c r="H10" s="7"/>
      <c r="I10" s="9"/>
      <c r="J10" s="7"/>
      <c r="K10" s="7"/>
      <c r="L10" s="80" t="s">
        <v>57</v>
      </c>
      <c r="M10" s="81" t="str">
        <f>IF(M7=0,"?",(M7-1)/(LN(D27)))</f>
        <v>?</v>
      </c>
      <c r="N10" s="7"/>
      <c r="O10" s="8"/>
      <c r="P10" s="35">
        <f t="shared" si="4"/>
        <v>0</v>
      </c>
      <c r="Q10" s="34" t="str">
        <f t="shared" si="0"/>
        <v/>
      </c>
      <c r="R10" s="34" t="e">
        <f t="shared" si="1"/>
        <v>#DIV/0!</v>
      </c>
      <c r="S10" s="34" t="str">
        <f t="shared" si="2"/>
        <v/>
      </c>
      <c r="T10" s="34" t="str">
        <f t="shared" si="3"/>
        <v/>
      </c>
    </row>
    <row r="11" spans="2:20">
      <c r="B11" s="6"/>
      <c r="C11" s="16"/>
      <c r="D11" s="16"/>
      <c r="E11" s="7"/>
      <c r="F11" s="7"/>
      <c r="G11" s="7"/>
      <c r="H11" s="7"/>
      <c r="I11" s="9"/>
      <c r="J11" s="7"/>
      <c r="K11" s="7"/>
      <c r="L11" s="7"/>
      <c r="M11" s="7"/>
      <c r="N11" s="7"/>
      <c r="O11" s="8"/>
      <c r="P11" s="35">
        <f t="shared" si="4"/>
        <v>0</v>
      </c>
      <c r="Q11" s="34" t="str">
        <f t="shared" si="0"/>
        <v/>
      </c>
      <c r="R11" s="34" t="e">
        <f t="shared" si="1"/>
        <v>#DIV/0!</v>
      </c>
      <c r="S11" s="34" t="str">
        <f t="shared" si="2"/>
        <v/>
      </c>
      <c r="T11" s="34" t="str">
        <f t="shared" si="3"/>
        <v/>
      </c>
    </row>
    <row r="12" spans="2:20">
      <c r="B12" s="6"/>
      <c r="C12" s="16"/>
      <c r="D12" s="16"/>
      <c r="E12" s="7"/>
      <c r="F12" s="7"/>
      <c r="G12" s="7"/>
      <c r="H12" s="7"/>
      <c r="I12" s="9"/>
      <c r="J12" s="7"/>
      <c r="K12" s="7"/>
      <c r="L12" s="77" t="s">
        <v>58</v>
      </c>
      <c r="M12" s="7"/>
      <c r="N12" s="7"/>
      <c r="O12" s="8"/>
      <c r="P12" s="35">
        <f t="shared" si="4"/>
        <v>0</v>
      </c>
      <c r="Q12" s="34" t="str">
        <f t="shared" si="0"/>
        <v/>
      </c>
      <c r="R12" s="34" t="e">
        <f t="shared" si="1"/>
        <v>#DIV/0!</v>
      </c>
      <c r="S12" s="34" t="str">
        <f t="shared" si="2"/>
        <v/>
      </c>
      <c r="T12" s="34" t="str">
        <f t="shared" si="3"/>
        <v/>
      </c>
    </row>
    <row r="13" spans="2:20">
      <c r="B13" s="6"/>
      <c r="C13" s="16"/>
      <c r="D13" s="16"/>
      <c r="E13" s="7"/>
      <c r="F13" s="7"/>
      <c r="G13" s="7"/>
      <c r="H13" s="7"/>
      <c r="I13" s="9"/>
      <c r="J13" s="7"/>
      <c r="K13" s="7"/>
      <c r="L13" s="7"/>
      <c r="M13" s="7"/>
      <c r="N13" s="7"/>
      <c r="O13" s="8"/>
      <c r="P13" s="35">
        <f t="shared" si="4"/>
        <v>0</v>
      </c>
      <c r="Q13" s="34" t="str">
        <f t="shared" si="0"/>
        <v/>
      </c>
      <c r="R13" s="34" t="e">
        <f t="shared" si="1"/>
        <v>#DIV/0!</v>
      </c>
      <c r="S13" s="34" t="str">
        <f t="shared" si="2"/>
        <v/>
      </c>
      <c r="T13" s="34" t="str">
        <f t="shared" si="3"/>
        <v/>
      </c>
    </row>
    <row r="14" spans="2:20" ht="18">
      <c r="B14" s="6"/>
      <c r="C14" s="16"/>
      <c r="D14" s="16"/>
      <c r="E14" s="7"/>
      <c r="F14" s="7"/>
      <c r="G14" s="7"/>
      <c r="H14" s="7"/>
      <c r="I14" s="9"/>
      <c r="J14" s="7"/>
      <c r="K14" s="7"/>
      <c r="L14" s="7" t="s">
        <v>63</v>
      </c>
      <c r="M14" s="7"/>
      <c r="N14" s="7"/>
      <c r="O14" s="8"/>
      <c r="P14" s="35">
        <f t="shared" si="4"/>
        <v>0</v>
      </c>
      <c r="Q14" s="34" t="str">
        <f t="shared" si="0"/>
        <v/>
      </c>
      <c r="R14" s="34" t="e">
        <f t="shared" si="1"/>
        <v>#DIV/0!</v>
      </c>
      <c r="S14" s="34" t="str">
        <f t="shared" si="2"/>
        <v/>
      </c>
      <c r="T14" s="34" t="str">
        <f t="shared" si="3"/>
        <v/>
      </c>
    </row>
    <row r="15" spans="2:20" ht="16.5" customHeight="1">
      <c r="B15" s="6"/>
      <c r="C15" s="16"/>
      <c r="D15" s="16"/>
      <c r="E15" s="7"/>
      <c r="K15" s="7"/>
      <c r="L15" s="80" t="s">
        <v>61</v>
      </c>
      <c r="M15" s="81" t="str">
        <f>R30</f>
        <v>?</v>
      </c>
      <c r="N15" s="7"/>
      <c r="O15" s="8"/>
      <c r="P15" s="35">
        <f t="shared" si="4"/>
        <v>0</v>
      </c>
      <c r="Q15" s="34" t="str">
        <f t="shared" si="0"/>
        <v/>
      </c>
      <c r="R15" s="34" t="e">
        <f t="shared" si="1"/>
        <v>#DIV/0!</v>
      </c>
      <c r="S15" s="34" t="str">
        <f t="shared" si="2"/>
        <v/>
      </c>
      <c r="T15" s="34" t="str">
        <f t="shared" si="3"/>
        <v/>
      </c>
    </row>
    <row r="16" spans="2:20" ht="16.5" customHeight="1">
      <c r="B16" s="6"/>
      <c r="C16" s="16"/>
      <c r="D16" s="16"/>
      <c r="E16" s="7"/>
      <c r="K16" s="7"/>
      <c r="L16" s="80" t="s">
        <v>62</v>
      </c>
      <c r="M16" s="81" t="str">
        <f>U30</f>
        <v>?</v>
      </c>
      <c r="N16" s="7"/>
      <c r="O16" s="8"/>
      <c r="P16" s="35">
        <f t="shared" si="4"/>
        <v>0</v>
      </c>
      <c r="Q16" s="34" t="str">
        <f t="shared" si="0"/>
        <v/>
      </c>
      <c r="R16" s="34" t="e">
        <f t="shared" si="1"/>
        <v>#DIV/0!</v>
      </c>
      <c r="S16" s="34" t="str">
        <f t="shared" si="2"/>
        <v/>
      </c>
      <c r="T16" s="34" t="str">
        <f t="shared" si="3"/>
        <v/>
      </c>
    </row>
    <row r="17" spans="2:21">
      <c r="B17" s="6"/>
      <c r="C17" s="16"/>
      <c r="D17" s="16"/>
      <c r="E17" s="7"/>
      <c r="K17" s="7"/>
      <c r="L17" s="7"/>
      <c r="M17" s="7"/>
      <c r="N17" s="7"/>
      <c r="O17" s="8"/>
      <c r="P17" s="35">
        <f t="shared" si="4"/>
        <v>0</v>
      </c>
      <c r="Q17" s="34" t="str">
        <f t="shared" si="0"/>
        <v/>
      </c>
      <c r="R17" s="34" t="e">
        <f t="shared" si="1"/>
        <v>#DIV/0!</v>
      </c>
      <c r="S17" s="34" t="str">
        <f t="shared" si="2"/>
        <v/>
      </c>
      <c r="T17" s="34" t="str">
        <f t="shared" si="3"/>
        <v/>
      </c>
    </row>
    <row r="18" spans="2:21">
      <c r="B18" s="6"/>
      <c r="C18" s="16"/>
      <c r="D18" s="16"/>
      <c r="E18" s="7"/>
      <c r="K18" s="7"/>
      <c r="L18" s="79" t="s">
        <v>60</v>
      </c>
      <c r="M18" s="7"/>
      <c r="N18" s="7"/>
      <c r="O18" s="8"/>
      <c r="P18" s="35">
        <f t="shared" si="4"/>
        <v>0</v>
      </c>
      <c r="Q18" s="34" t="str">
        <f t="shared" si="0"/>
        <v/>
      </c>
      <c r="R18" s="34" t="e">
        <f t="shared" si="1"/>
        <v>#DIV/0!</v>
      </c>
      <c r="S18" s="34" t="str">
        <f t="shared" si="2"/>
        <v/>
      </c>
      <c r="T18" s="34" t="str">
        <f t="shared" si="3"/>
        <v/>
      </c>
    </row>
    <row r="19" spans="2:21">
      <c r="B19" s="6"/>
      <c r="C19" s="16"/>
      <c r="D19" s="16"/>
      <c r="E19" s="7"/>
      <c r="K19" s="7"/>
      <c r="L19" s="80" t="s">
        <v>9</v>
      </c>
      <c r="M19" s="81" t="str">
        <f>R33</f>
        <v>?</v>
      </c>
      <c r="N19" s="7"/>
      <c r="O19" s="8"/>
      <c r="P19" s="35">
        <f t="shared" si="4"/>
        <v>0</v>
      </c>
      <c r="Q19" s="34" t="str">
        <f t="shared" si="0"/>
        <v/>
      </c>
      <c r="R19" s="34" t="e">
        <f t="shared" si="1"/>
        <v>#DIV/0!</v>
      </c>
      <c r="S19" s="34" t="str">
        <f t="shared" si="2"/>
        <v/>
      </c>
      <c r="T19" s="34" t="str">
        <f t="shared" si="3"/>
        <v/>
      </c>
    </row>
    <row r="20" spans="2:21">
      <c r="B20" s="6"/>
      <c r="C20" s="16"/>
      <c r="D20" s="16"/>
      <c r="E20" s="7"/>
      <c r="F20" s="7"/>
      <c r="G20" s="7"/>
      <c r="H20" s="7"/>
      <c r="I20" s="9"/>
      <c r="J20" s="7"/>
      <c r="K20" s="7"/>
      <c r="L20" s="80" t="s">
        <v>10</v>
      </c>
      <c r="M20" s="81" t="str">
        <f>U33</f>
        <v>?</v>
      </c>
      <c r="N20" s="7"/>
      <c r="O20" s="8"/>
      <c r="P20" s="35">
        <f t="shared" si="4"/>
        <v>0</v>
      </c>
      <c r="Q20" s="34" t="str">
        <f t="shared" si="0"/>
        <v/>
      </c>
      <c r="R20" s="34" t="e">
        <f t="shared" si="1"/>
        <v>#DIV/0!</v>
      </c>
      <c r="S20" s="34" t="str">
        <f t="shared" si="2"/>
        <v/>
      </c>
      <c r="T20" s="34" t="str">
        <f t="shared" si="3"/>
        <v/>
      </c>
    </row>
    <row r="21" spans="2:21">
      <c r="B21" s="6"/>
      <c r="C21" s="16"/>
      <c r="D21" s="16"/>
      <c r="E21" s="7"/>
      <c r="F21" s="7"/>
      <c r="G21" s="7"/>
      <c r="H21" s="7"/>
      <c r="I21" s="9"/>
      <c r="J21" s="7"/>
      <c r="K21" s="7"/>
      <c r="L21" s="7"/>
      <c r="M21" s="7"/>
      <c r="N21" s="7"/>
      <c r="O21" s="8"/>
      <c r="P21" s="35">
        <f t="shared" si="4"/>
        <v>0</v>
      </c>
      <c r="Q21" s="34" t="str">
        <f t="shared" si="0"/>
        <v/>
      </c>
      <c r="R21" s="34" t="e">
        <f t="shared" si="1"/>
        <v>#DIV/0!</v>
      </c>
      <c r="S21" s="34" t="str">
        <f t="shared" si="2"/>
        <v/>
      </c>
      <c r="T21" s="34" t="str">
        <f t="shared" si="3"/>
        <v/>
      </c>
    </row>
    <row r="22" spans="2:21">
      <c r="B22" s="6"/>
      <c r="C22" s="16"/>
      <c r="D22" s="16"/>
      <c r="E22" s="7"/>
      <c r="F22" s="7"/>
      <c r="G22" s="7"/>
      <c r="H22" s="7"/>
      <c r="I22" s="9"/>
      <c r="J22" s="7"/>
      <c r="K22" s="7"/>
      <c r="L22" s="7"/>
      <c r="M22" s="7"/>
      <c r="N22" s="7"/>
      <c r="O22" s="8"/>
      <c r="P22" s="35">
        <f t="shared" si="4"/>
        <v>0</v>
      </c>
      <c r="Q22" s="34" t="str">
        <f t="shared" si="0"/>
        <v/>
      </c>
      <c r="R22" s="34" t="e">
        <f t="shared" si="1"/>
        <v>#DIV/0!</v>
      </c>
      <c r="S22" s="34" t="str">
        <f t="shared" si="2"/>
        <v/>
      </c>
      <c r="T22" s="34" t="str">
        <f t="shared" si="3"/>
        <v/>
      </c>
    </row>
    <row r="23" spans="2:21">
      <c r="B23" s="6"/>
      <c r="C23" s="16"/>
      <c r="D23" s="16"/>
      <c r="E23" s="7"/>
      <c r="F23" s="7"/>
      <c r="G23" s="7"/>
      <c r="H23" s="7"/>
      <c r="I23" s="9"/>
      <c r="J23" s="7"/>
      <c r="K23" s="7"/>
      <c r="L23" s="7"/>
      <c r="M23" s="7"/>
      <c r="N23" s="7"/>
      <c r="O23" s="8"/>
      <c r="P23" s="35">
        <f t="shared" si="4"/>
        <v>0</v>
      </c>
      <c r="Q23" s="34" t="str">
        <f t="shared" si="0"/>
        <v/>
      </c>
      <c r="R23" s="34" t="e">
        <f t="shared" si="1"/>
        <v>#DIV/0!</v>
      </c>
      <c r="S23" s="34" t="str">
        <f t="shared" si="2"/>
        <v/>
      </c>
      <c r="T23" s="34" t="str">
        <f t="shared" si="3"/>
        <v/>
      </c>
    </row>
    <row r="24" spans="2:21">
      <c r="B24" s="6"/>
      <c r="C24" s="16"/>
      <c r="D24" s="16"/>
      <c r="E24" s="7"/>
      <c r="F24" s="7"/>
      <c r="G24" s="7"/>
      <c r="H24" s="7"/>
      <c r="I24" s="9"/>
      <c r="J24" s="7"/>
      <c r="K24" s="7"/>
      <c r="L24" s="7"/>
      <c r="M24" s="7"/>
      <c r="N24" s="7"/>
      <c r="O24" s="8"/>
      <c r="P24" s="35">
        <f t="shared" si="4"/>
        <v>0</v>
      </c>
      <c r="Q24" s="34" t="str">
        <f t="shared" si="0"/>
        <v/>
      </c>
      <c r="R24" s="34" t="e">
        <f t="shared" si="1"/>
        <v>#DIV/0!</v>
      </c>
      <c r="S24" s="34" t="str">
        <f t="shared" si="2"/>
        <v/>
      </c>
      <c r="T24" s="34" t="str">
        <f t="shared" si="3"/>
        <v/>
      </c>
    </row>
    <row r="25" spans="2:21">
      <c r="B25" s="6"/>
      <c r="C25" s="16"/>
      <c r="D25" s="16"/>
      <c r="E25" s="7"/>
      <c r="F25" s="7"/>
      <c r="G25" s="7"/>
      <c r="H25" s="7"/>
      <c r="I25" s="9"/>
      <c r="J25" s="7"/>
      <c r="K25" s="7"/>
      <c r="L25" s="7"/>
      <c r="M25" s="7"/>
      <c r="N25" s="7"/>
      <c r="O25" s="8"/>
      <c r="P25" s="35">
        <f t="shared" si="4"/>
        <v>0</v>
      </c>
      <c r="Q25" s="34" t="str">
        <f t="shared" si="0"/>
        <v/>
      </c>
      <c r="R25" s="34" t="e">
        <f t="shared" si="1"/>
        <v>#DIV/0!</v>
      </c>
      <c r="S25" s="34" t="str">
        <f t="shared" si="2"/>
        <v/>
      </c>
      <c r="T25" s="34" t="str">
        <f t="shared" si="3"/>
        <v/>
      </c>
    </row>
    <row r="26" spans="2:21">
      <c r="B26" s="6"/>
      <c r="C26" s="7"/>
      <c r="D26" s="9" t="s">
        <v>4</v>
      </c>
      <c r="E26" s="7"/>
      <c r="F26" s="7"/>
      <c r="G26" s="7"/>
      <c r="H26" s="7"/>
      <c r="I26" s="9"/>
      <c r="J26" s="7"/>
      <c r="K26" s="7"/>
      <c r="L26" s="7"/>
      <c r="M26" s="7"/>
      <c r="N26" s="7"/>
      <c r="O26" s="62"/>
      <c r="P26" s="35" t="s">
        <v>2</v>
      </c>
      <c r="Q26" s="34" t="s">
        <v>6</v>
      </c>
    </row>
    <row r="27" spans="2:21">
      <c r="B27" s="6"/>
      <c r="C27" s="7"/>
      <c r="D27" s="9">
        <f>SUM(D6:D25)</f>
        <v>0</v>
      </c>
      <c r="E27" s="7"/>
      <c r="F27" s="7"/>
      <c r="G27" s="7"/>
      <c r="H27" s="7"/>
      <c r="I27" s="9"/>
      <c r="J27" s="7"/>
      <c r="K27" s="7"/>
      <c r="L27" s="7"/>
      <c r="M27" s="7"/>
      <c r="N27" s="7"/>
      <c r="O27" s="62"/>
      <c r="P27" s="39">
        <f>SUM(P6:P25)</f>
        <v>0</v>
      </c>
      <c r="Q27" s="34" t="e">
        <f>SUM(Q6:Q25)</f>
        <v>#DIV/0!</v>
      </c>
      <c r="T27" s="34">
        <f>SUM(T6:T25)</f>
        <v>0</v>
      </c>
    </row>
    <row r="28" spans="2:21" ht="18.75" thickBot="1">
      <c r="B28" s="11"/>
      <c r="C28" s="12"/>
      <c r="D28" s="12"/>
      <c r="E28" s="12"/>
      <c r="F28" s="12"/>
      <c r="G28" s="12"/>
      <c r="H28" s="12"/>
      <c r="I28" s="13"/>
      <c r="J28" s="12"/>
      <c r="K28" s="112"/>
      <c r="L28" s="112"/>
      <c r="M28" s="112"/>
      <c r="N28" s="112"/>
      <c r="O28" s="113"/>
      <c r="P28" s="41"/>
    </row>
    <row r="29" spans="2:21" ht="15.75" thickTop="1"/>
    <row r="30" spans="2:21" ht="26.25">
      <c r="Q30" s="115" t="s">
        <v>75</v>
      </c>
      <c r="R30" s="114" t="str">
        <f>IF(D27=0,"?",1/Q27)</f>
        <v>?</v>
      </c>
      <c r="S30" s="95"/>
      <c r="T30" s="115" t="s">
        <v>74</v>
      </c>
      <c r="U30" s="114" t="str">
        <f>IF(D27=0,"?",((R30-1)/(P27-1)))</f>
        <v>?</v>
      </c>
    </row>
    <row r="31" spans="2:21" ht="26.25">
      <c r="Q31" s="115"/>
      <c r="R31" s="114"/>
      <c r="S31" s="95"/>
      <c r="T31" s="116"/>
      <c r="U31" s="114"/>
    </row>
    <row r="32" spans="2:21">
      <c r="Q32" s="98"/>
      <c r="R32" s="98"/>
      <c r="S32" s="98"/>
      <c r="T32" s="99"/>
      <c r="U32" s="98"/>
    </row>
    <row r="33" spans="17:21">
      <c r="Q33" s="115" t="s">
        <v>9</v>
      </c>
      <c r="R33" s="114" t="str">
        <f>IF(D27=0,"?",T27*(-1))</f>
        <v>?</v>
      </c>
      <c r="S33" s="98"/>
      <c r="T33" s="115" t="s">
        <v>10</v>
      </c>
      <c r="U33" s="114" t="str">
        <f>IF(D27=0,"?",R33/U37)</f>
        <v>?</v>
      </c>
    </row>
    <row r="34" spans="17:21">
      <c r="Q34" s="115"/>
      <c r="R34" s="114"/>
      <c r="S34" s="98"/>
      <c r="T34" s="115"/>
      <c r="U34" s="114"/>
    </row>
    <row r="37" spans="17:21">
      <c r="T37" s="96" t="s">
        <v>64</v>
      </c>
      <c r="U37" s="97" t="str">
        <f>IF(D27=0,"log2S",LOG(P27,2))</f>
        <v>log2S</v>
      </c>
    </row>
  </sheetData>
  <sheetProtection password="9C15" sheet="1" objects="1" scenarios="1" selectLockedCells="1"/>
  <mergeCells count="9">
    <mergeCell ref="K28:O28"/>
    <mergeCell ref="U30:U31"/>
    <mergeCell ref="T33:T34"/>
    <mergeCell ref="U33:U34"/>
    <mergeCell ref="Q30:Q31"/>
    <mergeCell ref="R30:R31"/>
    <mergeCell ref="Q33:Q34"/>
    <mergeCell ref="R33:R34"/>
    <mergeCell ref="T30:T31"/>
  </mergeCells>
  <conditionalFormatting sqref="D6">
    <cfRule type="containsBlanks" dxfId="41" priority="4" stopIfTrue="1">
      <formula>LEN(TRIM(D6))=0</formula>
    </cfRule>
    <cfRule type="cellIs" dxfId="40" priority="6" operator="notEqual">
      <formula>29</formula>
    </cfRule>
    <cfRule type="cellIs" dxfId="39" priority="8" operator="equal">
      <formula>29</formula>
    </cfRule>
  </conditionalFormatting>
  <conditionalFormatting sqref="D7">
    <cfRule type="containsBlanks" dxfId="38" priority="1" stopIfTrue="1">
      <formula>LEN(TRIM(D7))=0</formula>
    </cfRule>
    <cfRule type="cellIs" dxfId="37" priority="2" operator="notEqual">
      <formula>7</formula>
    </cfRule>
    <cfRule type="cellIs" dxfId="36" priority="3" operator="equal">
      <formula>7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00"/>
  </sheetPr>
  <dimension ref="B1:AE37"/>
  <sheetViews>
    <sheetView showGridLines="0" zoomScale="90" zoomScaleNormal="90" workbookViewId="0">
      <selection activeCell="D6" sqref="D6"/>
    </sheetView>
  </sheetViews>
  <sheetFormatPr baseColWidth="10" defaultRowHeight="15"/>
  <cols>
    <col min="1" max="1" width="3" customWidth="1"/>
    <col min="2" max="2" width="4" customWidth="1"/>
    <col min="3" max="3" width="31" customWidth="1"/>
    <col min="4" max="4" width="25" customWidth="1"/>
    <col min="5" max="5" width="4.7109375" customWidth="1"/>
    <col min="6" max="8" width="8.7109375" customWidth="1"/>
    <col min="9" max="9" width="14.28515625" style="1" customWidth="1"/>
    <col min="10" max="10" width="19.140625" customWidth="1"/>
    <col min="12" max="13" width="11.42578125" style="32"/>
    <col min="15" max="15" width="15.7109375" customWidth="1"/>
    <col min="16" max="16" width="25.28515625" style="34" customWidth="1"/>
    <col min="17" max="17" width="16" style="34" customWidth="1"/>
    <col min="18" max="18" width="15.7109375" style="34" customWidth="1"/>
    <col min="19" max="19" width="17" style="34" customWidth="1"/>
    <col min="20" max="20" width="18.140625" style="34" customWidth="1"/>
    <col min="21" max="31" width="11.42578125" style="34"/>
  </cols>
  <sheetData>
    <row r="1" spans="2:20" ht="15.75" thickBot="1"/>
    <row r="2" spans="2:20" ht="15.75" thickTop="1">
      <c r="B2" s="2"/>
      <c r="C2" s="3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5"/>
    </row>
    <row r="3" spans="2:20" ht="21">
      <c r="B3" s="6"/>
      <c r="C3" s="83" t="s">
        <v>66</v>
      </c>
      <c r="D3" s="72"/>
      <c r="E3" s="72"/>
      <c r="F3" s="105" t="s">
        <v>89</v>
      </c>
      <c r="G3" s="84"/>
      <c r="H3" s="72"/>
      <c r="I3" s="73"/>
      <c r="J3" s="72"/>
      <c r="K3" s="72"/>
      <c r="L3" s="72"/>
      <c r="M3" s="72"/>
      <c r="N3" s="75"/>
      <c r="O3" s="8"/>
    </row>
    <row r="4" spans="2:20">
      <c r="B4" s="6"/>
      <c r="C4" s="7"/>
      <c r="D4" s="7"/>
      <c r="E4" s="7"/>
      <c r="F4" s="7"/>
      <c r="G4" s="7"/>
      <c r="H4" s="7"/>
      <c r="I4" s="9"/>
      <c r="J4" s="7"/>
      <c r="K4" s="7"/>
      <c r="L4" s="7"/>
      <c r="M4" s="7"/>
      <c r="N4" s="7"/>
      <c r="O4" s="8"/>
    </row>
    <row r="5" spans="2:20" ht="31.5">
      <c r="B5" s="6"/>
      <c r="C5" s="14" t="s">
        <v>0</v>
      </c>
      <c r="D5" s="15" t="s">
        <v>5</v>
      </c>
      <c r="E5" s="10"/>
      <c r="F5" s="10"/>
      <c r="G5" s="28"/>
      <c r="H5" s="10"/>
      <c r="I5" s="9"/>
      <c r="J5" s="7"/>
      <c r="K5" s="7"/>
      <c r="L5" s="7"/>
      <c r="M5" s="7"/>
      <c r="N5" s="7"/>
      <c r="O5" s="8"/>
      <c r="P5" s="33" t="s">
        <v>1</v>
      </c>
      <c r="Q5" s="33" t="s">
        <v>7</v>
      </c>
      <c r="R5" s="34" t="s">
        <v>3</v>
      </c>
      <c r="S5" s="33" t="s">
        <v>8</v>
      </c>
    </row>
    <row r="6" spans="2:20">
      <c r="B6" s="6"/>
      <c r="C6" s="42" t="s">
        <v>21</v>
      </c>
      <c r="D6" s="16"/>
      <c r="E6" s="7"/>
      <c r="F6" s="7"/>
      <c r="G6" s="7"/>
      <c r="H6" s="7"/>
      <c r="I6" s="9"/>
      <c r="J6" s="7"/>
      <c r="K6" s="7"/>
      <c r="L6" s="82" t="s">
        <v>59</v>
      </c>
      <c r="M6" s="82"/>
      <c r="N6" s="82"/>
      <c r="O6" s="8"/>
      <c r="P6" s="35">
        <f>IF(D6="",0,1)</f>
        <v>0</v>
      </c>
      <c r="Q6" s="34" t="str">
        <f>IF(D6="","",(D6/$D$27)*(D6/$D$27))</f>
        <v/>
      </c>
      <c r="R6" s="34" t="e">
        <f t="shared" ref="R6:R25" si="0">(D6/$D$27)</f>
        <v>#DIV/0!</v>
      </c>
      <c r="S6" s="34" t="str">
        <f>IF(D6="","",LOG(R6,2))</f>
        <v/>
      </c>
      <c r="T6" s="34" t="str">
        <f>IF(D6="","",R6*S6)</f>
        <v/>
      </c>
    </row>
    <row r="7" spans="2:20">
      <c r="B7" s="6"/>
      <c r="C7" s="42" t="s">
        <v>36</v>
      </c>
      <c r="D7" s="16"/>
      <c r="E7" s="7"/>
      <c r="F7" s="7"/>
      <c r="G7" s="7"/>
      <c r="H7" s="7"/>
      <c r="I7" s="9"/>
      <c r="J7" s="7"/>
      <c r="K7" s="7"/>
      <c r="L7" s="61" t="s">
        <v>40</v>
      </c>
      <c r="M7" s="29">
        <f>P27*1</f>
        <v>0</v>
      </c>
      <c r="N7" s="7"/>
      <c r="O7" s="8"/>
      <c r="P7" s="35">
        <f t="shared" ref="P7:P25" si="1">IF(D7="",0,1)</f>
        <v>0</v>
      </c>
      <c r="Q7" s="34" t="str">
        <f t="shared" ref="Q7:Q25" si="2">IF(D7="","",(D7/$D$27)*(D7/$D$27))</f>
        <v/>
      </c>
      <c r="R7" s="34" t="e">
        <f t="shared" si="0"/>
        <v>#DIV/0!</v>
      </c>
      <c r="S7" s="34" t="str">
        <f t="shared" ref="S7:S25" si="3">IF(D7="","",LOG(R7,2))</f>
        <v/>
      </c>
      <c r="T7" s="34" t="str">
        <f t="shared" ref="T7:T25" si="4">IF(D7="","",R7*S7)</f>
        <v/>
      </c>
    </row>
    <row r="8" spans="2:20">
      <c r="B8" s="6"/>
      <c r="C8" s="42" t="s">
        <v>35</v>
      </c>
      <c r="D8" s="16"/>
      <c r="E8" s="7"/>
      <c r="F8" s="7"/>
      <c r="G8" s="7"/>
      <c r="H8" s="7"/>
      <c r="I8" s="9"/>
      <c r="J8" s="7"/>
      <c r="K8" s="7"/>
      <c r="L8" s="7"/>
      <c r="M8" s="7"/>
      <c r="N8" s="7"/>
      <c r="O8" s="8"/>
      <c r="P8" s="35">
        <f t="shared" si="1"/>
        <v>0</v>
      </c>
      <c r="Q8" s="34" t="str">
        <f t="shared" si="2"/>
        <v/>
      </c>
      <c r="R8" s="34" t="e">
        <f t="shared" si="0"/>
        <v>#DIV/0!</v>
      </c>
      <c r="S8" s="34" t="str">
        <f t="shared" si="3"/>
        <v/>
      </c>
      <c r="T8" s="34" t="str">
        <f t="shared" si="4"/>
        <v/>
      </c>
    </row>
    <row r="9" spans="2:20">
      <c r="B9" s="6"/>
      <c r="C9" s="42" t="s">
        <v>34</v>
      </c>
      <c r="D9" s="16"/>
      <c r="E9" s="7"/>
      <c r="F9" s="7"/>
      <c r="G9" s="7"/>
      <c r="H9" s="7"/>
      <c r="I9" s="9"/>
      <c r="J9" s="7"/>
      <c r="K9" s="7"/>
      <c r="L9" s="82" t="s">
        <v>56</v>
      </c>
      <c r="M9" s="7"/>
      <c r="N9" s="7"/>
      <c r="O9" s="8"/>
      <c r="P9" s="35">
        <f t="shared" si="1"/>
        <v>0</v>
      </c>
      <c r="Q9" s="34" t="str">
        <f t="shared" si="2"/>
        <v/>
      </c>
      <c r="R9" s="34" t="e">
        <f t="shared" si="0"/>
        <v>#DIV/0!</v>
      </c>
      <c r="S9" s="34" t="str">
        <f t="shared" si="3"/>
        <v/>
      </c>
      <c r="T9" s="34" t="str">
        <f t="shared" si="4"/>
        <v/>
      </c>
    </row>
    <row r="10" spans="2:20">
      <c r="B10" s="6"/>
      <c r="C10" s="16"/>
      <c r="D10" s="16"/>
      <c r="E10" s="7"/>
      <c r="F10" s="7"/>
      <c r="G10" s="7"/>
      <c r="H10" s="7"/>
      <c r="I10" s="9"/>
      <c r="J10" s="7"/>
      <c r="K10" s="7"/>
      <c r="L10" s="80" t="s">
        <v>57</v>
      </c>
      <c r="M10" s="81" t="str">
        <f>IF(M7=0,"?",(M7-1)/(LN(D27)))</f>
        <v>?</v>
      </c>
      <c r="N10" s="7"/>
      <c r="O10" s="8"/>
      <c r="P10" s="35">
        <f t="shared" si="1"/>
        <v>0</v>
      </c>
      <c r="Q10" s="34" t="str">
        <f t="shared" si="2"/>
        <v/>
      </c>
      <c r="R10" s="34" t="e">
        <f t="shared" si="0"/>
        <v>#DIV/0!</v>
      </c>
      <c r="S10" s="34" t="str">
        <f t="shared" si="3"/>
        <v/>
      </c>
      <c r="T10" s="34" t="str">
        <f t="shared" si="4"/>
        <v/>
      </c>
    </row>
    <row r="11" spans="2:20">
      <c r="B11" s="6"/>
      <c r="C11" s="16"/>
      <c r="D11" s="16"/>
      <c r="E11" s="7"/>
      <c r="F11" s="7"/>
      <c r="G11" s="7"/>
      <c r="H11" s="7"/>
      <c r="I11" s="9"/>
      <c r="J11" s="7"/>
      <c r="K11" s="7"/>
      <c r="L11" s="7"/>
      <c r="M11" s="7"/>
      <c r="N11" s="7"/>
      <c r="O11" s="8"/>
      <c r="P11" s="35">
        <f t="shared" si="1"/>
        <v>0</v>
      </c>
      <c r="Q11" s="34" t="str">
        <f t="shared" si="2"/>
        <v/>
      </c>
      <c r="R11" s="34" t="e">
        <f t="shared" si="0"/>
        <v>#DIV/0!</v>
      </c>
      <c r="S11" s="34" t="str">
        <f t="shared" si="3"/>
        <v/>
      </c>
      <c r="T11" s="34" t="str">
        <f t="shared" si="4"/>
        <v/>
      </c>
    </row>
    <row r="12" spans="2:20">
      <c r="B12" s="6"/>
      <c r="C12" s="16"/>
      <c r="D12" s="16"/>
      <c r="E12" s="7"/>
      <c r="F12" s="7"/>
      <c r="G12" s="7"/>
      <c r="H12" s="7"/>
      <c r="I12" s="9"/>
      <c r="J12" s="7"/>
      <c r="K12" s="7"/>
      <c r="L12" s="77" t="s">
        <v>58</v>
      </c>
      <c r="M12" s="7"/>
      <c r="N12" s="7"/>
      <c r="O12" s="8"/>
      <c r="P12" s="35">
        <f t="shared" si="1"/>
        <v>0</v>
      </c>
      <c r="Q12" s="34" t="str">
        <f t="shared" si="2"/>
        <v/>
      </c>
      <c r="R12" s="34" t="e">
        <f t="shared" si="0"/>
        <v>#DIV/0!</v>
      </c>
      <c r="S12" s="34" t="str">
        <f t="shared" si="3"/>
        <v/>
      </c>
      <c r="T12" s="34" t="str">
        <f t="shared" si="4"/>
        <v/>
      </c>
    </row>
    <row r="13" spans="2:20">
      <c r="B13" s="6"/>
      <c r="C13" s="16"/>
      <c r="D13" s="16"/>
      <c r="E13" s="7"/>
      <c r="F13" s="7"/>
      <c r="G13" s="7"/>
      <c r="H13" s="7"/>
      <c r="I13" s="9"/>
      <c r="J13" s="7"/>
      <c r="K13" s="7"/>
      <c r="L13" s="7"/>
      <c r="M13" s="7"/>
      <c r="N13" s="7"/>
      <c r="O13" s="8"/>
      <c r="P13" s="35">
        <f t="shared" si="1"/>
        <v>0</v>
      </c>
      <c r="Q13" s="34" t="str">
        <f t="shared" si="2"/>
        <v/>
      </c>
      <c r="R13" s="34" t="e">
        <f t="shared" si="0"/>
        <v>#DIV/0!</v>
      </c>
      <c r="S13" s="34" t="str">
        <f t="shared" si="3"/>
        <v/>
      </c>
      <c r="T13" s="34" t="str">
        <f t="shared" si="4"/>
        <v/>
      </c>
    </row>
    <row r="14" spans="2:20" ht="18">
      <c r="B14" s="6"/>
      <c r="C14" s="16"/>
      <c r="D14" s="16"/>
      <c r="E14" s="7"/>
      <c r="F14" s="7"/>
      <c r="G14" s="7"/>
      <c r="H14" s="7"/>
      <c r="I14" s="9"/>
      <c r="J14" s="7"/>
      <c r="K14" s="7"/>
      <c r="L14" s="7" t="s">
        <v>63</v>
      </c>
      <c r="M14" s="7"/>
      <c r="N14" s="7"/>
      <c r="O14" s="8"/>
      <c r="P14" s="35">
        <f t="shared" si="1"/>
        <v>0</v>
      </c>
      <c r="Q14" s="34" t="str">
        <f t="shared" si="2"/>
        <v/>
      </c>
      <c r="R14" s="34" t="e">
        <f t="shared" si="0"/>
        <v>#DIV/0!</v>
      </c>
      <c r="S14" s="34" t="str">
        <f t="shared" si="3"/>
        <v/>
      </c>
      <c r="T14" s="34" t="str">
        <f t="shared" si="4"/>
        <v/>
      </c>
    </row>
    <row r="15" spans="2:20" ht="16.5" customHeight="1">
      <c r="B15" s="6"/>
      <c r="C15" s="16"/>
      <c r="D15" s="16"/>
      <c r="E15" s="7"/>
      <c r="K15" s="7"/>
      <c r="L15" s="80" t="s">
        <v>61</v>
      </c>
      <c r="M15" s="81" t="str">
        <f>R30</f>
        <v>?</v>
      </c>
      <c r="N15" s="7"/>
      <c r="O15" s="8"/>
      <c r="P15" s="35">
        <f t="shared" si="1"/>
        <v>0</v>
      </c>
      <c r="Q15" s="34" t="str">
        <f t="shared" si="2"/>
        <v/>
      </c>
      <c r="R15" s="34" t="e">
        <f t="shared" si="0"/>
        <v>#DIV/0!</v>
      </c>
      <c r="S15" s="34" t="str">
        <f t="shared" si="3"/>
        <v/>
      </c>
      <c r="T15" s="34" t="str">
        <f t="shared" si="4"/>
        <v/>
      </c>
    </row>
    <row r="16" spans="2:20" ht="16.5" customHeight="1">
      <c r="B16" s="6"/>
      <c r="C16" s="16"/>
      <c r="D16" s="16"/>
      <c r="E16" s="7"/>
      <c r="K16" s="7"/>
      <c r="L16" s="80" t="s">
        <v>62</v>
      </c>
      <c r="M16" s="81" t="str">
        <f>U30</f>
        <v>?</v>
      </c>
      <c r="N16" s="7"/>
      <c r="O16" s="8"/>
      <c r="P16" s="35">
        <f t="shared" si="1"/>
        <v>0</v>
      </c>
      <c r="Q16" s="34" t="str">
        <f t="shared" si="2"/>
        <v/>
      </c>
      <c r="R16" s="34" t="e">
        <f t="shared" si="0"/>
        <v>#DIV/0!</v>
      </c>
      <c r="S16" s="34" t="str">
        <f t="shared" si="3"/>
        <v/>
      </c>
      <c r="T16" s="34" t="str">
        <f t="shared" si="4"/>
        <v/>
      </c>
    </row>
    <row r="17" spans="2:21">
      <c r="B17" s="6"/>
      <c r="C17" s="16"/>
      <c r="D17" s="16"/>
      <c r="E17" s="7"/>
      <c r="K17" s="7"/>
      <c r="L17" s="7"/>
      <c r="M17" s="7"/>
      <c r="N17" s="7"/>
      <c r="O17" s="8"/>
      <c r="P17" s="35">
        <f t="shared" si="1"/>
        <v>0</v>
      </c>
      <c r="Q17" s="34" t="str">
        <f t="shared" si="2"/>
        <v/>
      </c>
      <c r="R17" s="34" t="e">
        <f t="shared" si="0"/>
        <v>#DIV/0!</v>
      </c>
      <c r="S17" s="34" t="str">
        <f t="shared" si="3"/>
        <v/>
      </c>
      <c r="T17" s="34" t="str">
        <f t="shared" si="4"/>
        <v/>
      </c>
    </row>
    <row r="18" spans="2:21">
      <c r="B18" s="6"/>
      <c r="C18" s="16"/>
      <c r="D18" s="16"/>
      <c r="E18" s="7"/>
      <c r="K18" s="7"/>
      <c r="L18" s="79" t="s">
        <v>60</v>
      </c>
      <c r="M18" s="7"/>
      <c r="N18" s="7"/>
      <c r="O18" s="8"/>
      <c r="P18" s="35">
        <f t="shared" si="1"/>
        <v>0</v>
      </c>
      <c r="Q18" s="34" t="str">
        <f t="shared" si="2"/>
        <v/>
      </c>
      <c r="R18" s="34" t="e">
        <f t="shared" si="0"/>
        <v>#DIV/0!</v>
      </c>
      <c r="S18" s="34" t="str">
        <f t="shared" si="3"/>
        <v/>
      </c>
      <c r="T18" s="34" t="str">
        <f t="shared" si="4"/>
        <v/>
      </c>
    </row>
    <row r="19" spans="2:21">
      <c r="B19" s="6"/>
      <c r="C19" s="16"/>
      <c r="D19" s="16"/>
      <c r="E19" s="7"/>
      <c r="K19" s="7"/>
      <c r="L19" s="80" t="s">
        <v>9</v>
      </c>
      <c r="M19" s="81" t="str">
        <f>R33</f>
        <v>?</v>
      </c>
      <c r="N19" s="7"/>
      <c r="O19" s="8"/>
      <c r="P19" s="35">
        <f t="shared" si="1"/>
        <v>0</v>
      </c>
      <c r="Q19" s="34" t="str">
        <f t="shared" si="2"/>
        <v/>
      </c>
      <c r="R19" s="34" t="e">
        <f t="shared" si="0"/>
        <v>#DIV/0!</v>
      </c>
      <c r="S19" s="34" t="str">
        <f t="shared" si="3"/>
        <v/>
      </c>
      <c r="T19" s="34" t="str">
        <f t="shared" si="4"/>
        <v/>
      </c>
    </row>
    <row r="20" spans="2:21">
      <c r="B20" s="6"/>
      <c r="C20" s="16"/>
      <c r="D20" s="16"/>
      <c r="E20" s="7"/>
      <c r="F20" s="7"/>
      <c r="G20" s="7"/>
      <c r="H20" s="7"/>
      <c r="I20" s="9"/>
      <c r="J20" s="7"/>
      <c r="K20" s="7"/>
      <c r="L20" s="80" t="s">
        <v>10</v>
      </c>
      <c r="M20" s="81" t="str">
        <f>U33</f>
        <v>?</v>
      </c>
      <c r="N20" s="7"/>
      <c r="O20" s="8"/>
      <c r="P20" s="35">
        <f t="shared" si="1"/>
        <v>0</v>
      </c>
      <c r="Q20" s="34" t="str">
        <f t="shared" si="2"/>
        <v/>
      </c>
      <c r="R20" s="34" t="e">
        <f t="shared" si="0"/>
        <v>#DIV/0!</v>
      </c>
      <c r="S20" s="34" t="str">
        <f t="shared" si="3"/>
        <v/>
      </c>
      <c r="T20" s="34" t="str">
        <f t="shared" si="4"/>
        <v/>
      </c>
    </row>
    <row r="21" spans="2:21">
      <c r="B21" s="6"/>
      <c r="C21" s="16"/>
      <c r="D21" s="16"/>
      <c r="E21" s="7"/>
      <c r="F21" s="7"/>
      <c r="G21" s="7"/>
      <c r="H21" s="7"/>
      <c r="I21" s="9"/>
      <c r="J21" s="7"/>
      <c r="K21" s="7"/>
      <c r="L21" s="7"/>
      <c r="M21" s="7"/>
      <c r="N21" s="7"/>
      <c r="O21" s="8"/>
      <c r="P21" s="35">
        <f t="shared" si="1"/>
        <v>0</v>
      </c>
      <c r="Q21" s="34" t="str">
        <f t="shared" si="2"/>
        <v/>
      </c>
      <c r="R21" s="34" t="e">
        <f t="shared" si="0"/>
        <v>#DIV/0!</v>
      </c>
      <c r="S21" s="34" t="str">
        <f t="shared" si="3"/>
        <v/>
      </c>
      <c r="T21" s="34" t="str">
        <f t="shared" si="4"/>
        <v/>
      </c>
    </row>
    <row r="22" spans="2:21">
      <c r="B22" s="6"/>
      <c r="C22" s="16"/>
      <c r="D22" s="16"/>
      <c r="E22" s="7"/>
      <c r="F22" s="7"/>
      <c r="G22" s="7"/>
      <c r="H22" s="7"/>
      <c r="I22" s="9"/>
      <c r="J22" s="7"/>
      <c r="K22" s="7"/>
      <c r="L22" s="7"/>
      <c r="M22" s="7"/>
      <c r="N22" s="7"/>
      <c r="O22" s="8"/>
      <c r="P22" s="35">
        <f t="shared" si="1"/>
        <v>0</v>
      </c>
      <c r="Q22" s="34" t="str">
        <f t="shared" si="2"/>
        <v/>
      </c>
      <c r="R22" s="34" t="e">
        <f t="shared" si="0"/>
        <v>#DIV/0!</v>
      </c>
      <c r="S22" s="34" t="str">
        <f t="shared" si="3"/>
        <v/>
      </c>
      <c r="T22" s="34" t="str">
        <f t="shared" si="4"/>
        <v/>
      </c>
    </row>
    <row r="23" spans="2:21">
      <c r="B23" s="6"/>
      <c r="C23" s="16"/>
      <c r="D23" s="16"/>
      <c r="E23" s="7"/>
      <c r="F23" s="7"/>
      <c r="G23" s="7"/>
      <c r="H23" s="7"/>
      <c r="I23" s="9"/>
      <c r="J23" s="7"/>
      <c r="K23" s="7"/>
      <c r="L23" s="7"/>
      <c r="M23" s="7"/>
      <c r="N23" s="7"/>
      <c r="O23" s="8"/>
      <c r="P23" s="35">
        <f t="shared" si="1"/>
        <v>0</v>
      </c>
      <c r="Q23" s="34" t="str">
        <f t="shared" si="2"/>
        <v/>
      </c>
      <c r="R23" s="34" t="e">
        <f t="shared" si="0"/>
        <v>#DIV/0!</v>
      </c>
      <c r="S23" s="34" t="str">
        <f t="shared" si="3"/>
        <v/>
      </c>
      <c r="T23" s="34" t="str">
        <f t="shared" si="4"/>
        <v/>
      </c>
    </row>
    <row r="24" spans="2:21">
      <c r="B24" s="6"/>
      <c r="C24" s="16"/>
      <c r="D24" s="16"/>
      <c r="E24" s="7"/>
      <c r="F24" s="7"/>
      <c r="G24" s="7"/>
      <c r="H24" s="7"/>
      <c r="I24" s="9"/>
      <c r="J24" s="7"/>
      <c r="K24" s="7"/>
      <c r="L24" s="7"/>
      <c r="M24" s="7"/>
      <c r="N24" s="7"/>
      <c r="O24" s="8"/>
      <c r="P24" s="35">
        <f t="shared" si="1"/>
        <v>0</v>
      </c>
      <c r="Q24" s="34" t="str">
        <f t="shared" si="2"/>
        <v/>
      </c>
      <c r="R24" s="34" t="e">
        <f t="shared" si="0"/>
        <v>#DIV/0!</v>
      </c>
      <c r="S24" s="34" t="str">
        <f t="shared" si="3"/>
        <v/>
      </c>
      <c r="T24" s="34" t="str">
        <f t="shared" si="4"/>
        <v/>
      </c>
    </row>
    <row r="25" spans="2:21">
      <c r="B25" s="6"/>
      <c r="C25" s="16"/>
      <c r="D25" s="16"/>
      <c r="E25" s="7"/>
      <c r="F25" s="7"/>
      <c r="G25" s="7"/>
      <c r="H25" s="7"/>
      <c r="I25" s="9"/>
      <c r="J25" s="7"/>
      <c r="K25" s="7"/>
      <c r="L25" s="7"/>
      <c r="M25" s="7"/>
      <c r="N25" s="7"/>
      <c r="O25" s="8"/>
      <c r="P25" s="35">
        <f t="shared" si="1"/>
        <v>0</v>
      </c>
      <c r="Q25" s="34" t="str">
        <f t="shared" si="2"/>
        <v/>
      </c>
      <c r="R25" s="34" t="e">
        <f t="shared" si="0"/>
        <v>#DIV/0!</v>
      </c>
      <c r="S25" s="34" t="str">
        <f t="shared" si="3"/>
        <v/>
      </c>
      <c r="T25" s="34" t="str">
        <f t="shared" si="4"/>
        <v/>
      </c>
    </row>
    <row r="26" spans="2:21">
      <c r="B26" s="6"/>
      <c r="C26" s="7"/>
      <c r="D26" s="9" t="s">
        <v>4</v>
      </c>
      <c r="E26" s="7"/>
      <c r="F26" s="7"/>
      <c r="G26" s="7"/>
      <c r="H26" s="7"/>
      <c r="I26" s="9"/>
      <c r="J26" s="7"/>
      <c r="K26" s="7"/>
      <c r="L26" s="7"/>
      <c r="M26" s="7"/>
      <c r="N26" s="7"/>
      <c r="O26" s="8"/>
      <c r="P26" s="35" t="s">
        <v>2</v>
      </c>
      <c r="Q26" s="34" t="s">
        <v>6</v>
      </c>
    </row>
    <row r="27" spans="2:21">
      <c r="B27" s="6"/>
      <c r="C27" s="7"/>
      <c r="D27" s="9">
        <f>SUM(D6:D25)</f>
        <v>0</v>
      </c>
      <c r="E27" s="7"/>
      <c r="F27" s="7"/>
      <c r="G27" s="7"/>
      <c r="H27" s="7"/>
      <c r="I27" s="9"/>
      <c r="J27" s="7"/>
      <c r="K27" s="7"/>
      <c r="L27" s="7"/>
      <c r="M27" s="7"/>
      <c r="N27" s="7"/>
      <c r="O27" s="8"/>
      <c r="P27" s="35">
        <f>SUM(P6:P25)</f>
        <v>0</v>
      </c>
      <c r="Q27" s="34">
        <f>SUM(Q6:Q25)</f>
        <v>0</v>
      </c>
      <c r="T27" s="34">
        <f>SUM(T6:T25)</f>
        <v>0</v>
      </c>
    </row>
    <row r="28" spans="2:21" ht="15.75" thickBot="1">
      <c r="B28" s="11"/>
      <c r="C28" s="12"/>
      <c r="D28" s="12"/>
      <c r="E28" s="12"/>
      <c r="F28" s="12"/>
      <c r="G28" s="12"/>
      <c r="H28" s="12"/>
      <c r="I28" s="13"/>
      <c r="J28" s="12"/>
      <c r="K28" s="112"/>
      <c r="L28" s="112"/>
      <c r="M28" s="112"/>
      <c r="N28" s="112"/>
      <c r="O28" s="113"/>
    </row>
    <row r="29" spans="2:21" ht="15.75" thickTop="1"/>
    <row r="30" spans="2:21" ht="30.75">
      <c r="Q30" s="100" t="s">
        <v>73</v>
      </c>
      <c r="R30" s="101" t="str">
        <f>IF(D27=0,"?",1/Q27)</f>
        <v>?</v>
      </c>
      <c r="S30" s="95"/>
      <c r="T30" s="100" t="s">
        <v>74</v>
      </c>
      <c r="U30" s="114" t="str">
        <f>IF(D27=0,"?",((R30-1)/(P27-1)))</f>
        <v>?</v>
      </c>
    </row>
    <row r="31" spans="2:21" ht="26.25">
      <c r="Q31" s="100"/>
      <c r="R31" s="101"/>
      <c r="S31" s="95"/>
      <c r="T31" s="100"/>
      <c r="U31" s="114"/>
    </row>
    <row r="32" spans="2:21">
      <c r="Q32" s="98"/>
      <c r="R32" s="98"/>
      <c r="S32" s="98"/>
      <c r="T32" s="99"/>
      <c r="U32" s="98"/>
    </row>
    <row r="33" spans="17:21" ht="26.25" customHeight="1">
      <c r="Q33" s="100" t="s">
        <v>9</v>
      </c>
      <c r="R33" s="101" t="str">
        <f>IF(D27=0,"?",T27*(-1))</f>
        <v>?</v>
      </c>
      <c r="S33" s="98"/>
      <c r="T33" s="100" t="s">
        <v>10</v>
      </c>
      <c r="U33" s="114" t="str">
        <f>IF(D27=0,"?",R33/U37)</f>
        <v>?</v>
      </c>
    </row>
    <row r="34" spans="17:21" ht="26.25">
      <c r="Q34" s="100"/>
      <c r="R34" s="101"/>
      <c r="S34" s="98"/>
      <c r="T34" s="100"/>
      <c r="U34" s="114"/>
    </row>
    <row r="35" spans="17:21">
      <c r="Q35" s="98"/>
      <c r="R35" s="98"/>
      <c r="S35" s="98"/>
      <c r="T35" s="98" t="s">
        <v>64</v>
      </c>
      <c r="U35" s="98"/>
    </row>
    <row r="36" spans="17:21" ht="15" customHeight="1">
      <c r="Q36" s="98"/>
      <c r="R36" s="98"/>
      <c r="S36" s="98"/>
      <c r="T36" s="98"/>
      <c r="U36" s="98"/>
    </row>
    <row r="37" spans="17:21" ht="15.75" customHeight="1">
      <c r="Q37" s="98"/>
      <c r="R37" s="98"/>
      <c r="S37" s="98"/>
      <c r="T37" s="98"/>
      <c r="U37" s="102" t="str">
        <f>IF(D27=0,"log2S",LOG(P27,2))</f>
        <v>log2S</v>
      </c>
    </row>
  </sheetData>
  <sheetProtection password="9C15" sheet="1" objects="1" scenarios="1" selectLockedCells="1"/>
  <mergeCells count="3">
    <mergeCell ref="K28:O28"/>
    <mergeCell ref="U30:U31"/>
    <mergeCell ref="U33:U34"/>
  </mergeCells>
  <conditionalFormatting sqref="D6:D7">
    <cfRule type="containsBlanks" dxfId="35" priority="10" stopIfTrue="1">
      <formula>LEN(TRIM(D6))=0</formula>
    </cfRule>
    <cfRule type="cellIs" dxfId="34" priority="11" operator="notEqual">
      <formula>1</formula>
    </cfRule>
    <cfRule type="cellIs" dxfId="33" priority="12" operator="equal">
      <formula>1</formula>
    </cfRule>
  </conditionalFormatting>
  <conditionalFormatting sqref="D8">
    <cfRule type="containsBlanks" dxfId="32" priority="4" stopIfTrue="1">
      <formula>LEN(TRIM(D8))=0</formula>
    </cfRule>
    <cfRule type="cellIs" dxfId="31" priority="5" operator="notEqual">
      <formula>2</formula>
    </cfRule>
    <cfRule type="cellIs" dxfId="30" priority="6" operator="equal">
      <formula>2</formula>
    </cfRule>
  </conditionalFormatting>
  <conditionalFormatting sqref="D9">
    <cfRule type="containsBlanks" dxfId="29" priority="1" stopIfTrue="1">
      <formula>LEN(TRIM(D9))=0</formula>
    </cfRule>
    <cfRule type="cellIs" dxfId="28" priority="2" operator="notEqual">
      <formula>32</formula>
    </cfRule>
    <cfRule type="cellIs" dxfId="27" priority="3" operator="equal">
      <formula>32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B1:AB38"/>
  <sheetViews>
    <sheetView showGridLines="0" zoomScale="90" zoomScaleNormal="90" workbookViewId="0">
      <selection activeCell="D6" sqref="D6"/>
    </sheetView>
  </sheetViews>
  <sheetFormatPr baseColWidth="10" defaultRowHeight="15"/>
  <cols>
    <col min="1" max="1" width="2.85546875" customWidth="1"/>
    <col min="2" max="2" width="4" customWidth="1"/>
    <col min="3" max="3" width="31" customWidth="1"/>
    <col min="4" max="4" width="25" customWidth="1"/>
    <col min="5" max="5" width="4.7109375" customWidth="1"/>
    <col min="6" max="8" width="8.7109375" customWidth="1"/>
    <col min="9" max="9" width="14.28515625" style="1" customWidth="1"/>
    <col min="10" max="10" width="19.140625" customWidth="1"/>
    <col min="12" max="13" width="11.42578125" style="32"/>
    <col min="15" max="15" width="12.5703125" customWidth="1"/>
    <col min="16" max="16" width="20" style="34" customWidth="1"/>
    <col min="17" max="18" width="12.5703125" style="34" customWidth="1"/>
    <col min="19" max="19" width="17" style="34" customWidth="1"/>
    <col min="20" max="20" width="18.140625" style="34" customWidth="1"/>
    <col min="21" max="28" width="11.42578125" style="34"/>
  </cols>
  <sheetData>
    <row r="1" spans="2:20" ht="15.75" thickBot="1"/>
    <row r="2" spans="2:20" ht="15.75" thickTop="1">
      <c r="B2" s="2"/>
      <c r="C2" s="3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5"/>
    </row>
    <row r="3" spans="2:20" ht="21">
      <c r="B3" s="6"/>
      <c r="C3" s="83" t="s">
        <v>65</v>
      </c>
      <c r="D3" s="72"/>
      <c r="E3" s="72"/>
      <c r="F3" s="105" t="s">
        <v>89</v>
      </c>
      <c r="G3" s="84"/>
      <c r="H3" s="72"/>
      <c r="I3" s="73"/>
      <c r="J3" s="72"/>
      <c r="K3" s="72"/>
      <c r="L3" s="72"/>
      <c r="M3" s="72"/>
      <c r="N3" s="75"/>
      <c r="O3" s="8"/>
    </row>
    <row r="4" spans="2:20">
      <c r="B4" s="6"/>
      <c r="C4" s="7"/>
      <c r="D4" s="7"/>
      <c r="E4" s="7"/>
      <c r="F4" s="7"/>
      <c r="G4" s="7"/>
      <c r="H4" s="7"/>
      <c r="I4" s="9"/>
      <c r="J4" s="7"/>
      <c r="K4" s="7"/>
      <c r="L4" s="7"/>
      <c r="M4" s="7"/>
      <c r="N4" s="7"/>
      <c r="O4" s="8"/>
    </row>
    <row r="5" spans="2:20" ht="31.5">
      <c r="B5" s="6"/>
      <c r="C5" s="14" t="s">
        <v>0</v>
      </c>
      <c r="D5" s="15" t="s">
        <v>5</v>
      </c>
      <c r="E5" s="10"/>
      <c r="F5" s="10"/>
      <c r="G5" s="28"/>
      <c r="H5" s="10"/>
      <c r="I5" s="9"/>
      <c r="J5" s="7"/>
      <c r="K5" s="7"/>
      <c r="L5" s="7"/>
      <c r="M5" s="7"/>
      <c r="N5" s="7"/>
      <c r="O5" s="8"/>
      <c r="P5" s="33" t="s">
        <v>1</v>
      </c>
      <c r="Q5" s="33" t="s">
        <v>7</v>
      </c>
      <c r="R5" s="34" t="s">
        <v>3</v>
      </c>
      <c r="S5" s="33" t="s">
        <v>8</v>
      </c>
    </row>
    <row r="6" spans="2:20">
      <c r="B6" s="6"/>
      <c r="C6" s="42" t="s">
        <v>33</v>
      </c>
      <c r="D6" s="36"/>
      <c r="E6" s="7"/>
      <c r="F6" s="7"/>
      <c r="G6" s="7"/>
      <c r="H6" s="7"/>
      <c r="I6" s="9"/>
      <c r="J6" s="7"/>
      <c r="K6" s="7"/>
      <c r="L6" s="82" t="s">
        <v>59</v>
      </c>
      <c r="M6" s="82"/>
      <c r="N6" s="82"/>
      <c r="O6" s="8"/>
      <c r="P6" s="35">
        <f>IF(D6="",0,1)</f>
        <v>0</v>
      </c>
      <c r="Q6" s="34" t="str">
        <f>IF(D6="","",(D6/$D$27)*(D6/$D$27))</f>
        <v/>
      </c>
      <c r="R6" s="34" t="e">
        <f t="shared" ref="R6:R25" si="0">(D6/$D$27)</f>
        <v>#DIV/0!</v>
      </c>
      <c r="S6" s="34" t="str">
        <f t="shared" ref="S6:S25" si="1">IF(D6="","",LOG(R6,2))</f>
        <v/>
      </c>
      <c r="T6" s="34" t="str">
        <f t="shared" ref="T6:T25" si="2">IF(D6="","",R6*S6)</f>
        <v/>
      </c>
    </row>
    <row r="7" spans="2:20">
      <c r="B7" s="6"/>
      <c r="C7" s="42" t="s">
        <v>30</v>
      </c>
      <c r="D7" s="36"/>
      <c r="E7" s="7"/>
      <c r="F7" s="7"/>
      <c r="G7" s="7"/>
      <c r="H7" s="7"/>
      <c r="I7" s="9"/>
      <c r="J7" s="7"/>
      <c r="K7" s="7"/>
      <c r="L7" s="61" t="s">
        <v>40</v>
      </c>
      <c r="M7" s="29">
        <f>P27*1</f>
        <v>0</v>
      </c>
      <c r="N7" s="7"/>
      <c r="O7" s="8"/>
      <c r="P7" s="35">
        <f t="shared" ref="P7:P25" si="3">IF(D7="",0,1)</f>
        <v>0</v>
      </c>
      <c r="Q7" s="34" t="str">
        <f t="shared" ref="Q7:Q25" si="4">IF(D7="","",(D7/$D$27)*(D7/$D$27))</f>
        <v/>
      </c>
      <c r="R7" s="34" t="e">
        <f t="shared" si="0"/>
        <v>#DIV/0!</v>
      </c>
      <c r="S7" s="34" t="str">
        <f t="shared" si="1"/>
        <v/>
      </c>
      <c r="T7" s="34" t="str">
        <f t="shared" si="2"/>
        <v/>
      </c>
    </row>
    <row r="8" spans="2:20">
      <c r="B8" s="6"/>
      <c r="C8" s="42" t="s">
        <v>32</v>
      </c>
      <c r="D8" s="36"/>
      <c r="E8" s="7"/>
      <c r="F8" s="7"/>
      <c r="G8" s="7"/>
      <c r="H8" s="7"/>
      <c r="I8" s="9"/>
      <c r="J8" s="7"/>
      <c r="K8" s="7"/>
      <c r="L8" s="7"/>
      <c r="M8" s="7"/>
      <c r="N8" s="7"/>
      <c r="O8" s="8"/>
      <c r="P8" s="35">
        <f t="shared" si="3"/>
        <v>0</v>
      </c>
      <c r="Q8" s="34" t="str">
        <f t="shared" si="4"/>
        <v/>
      </c>
      <c r="R8" s="34" t="e">
        <f t="shared" si="0"/>
        <v>#DIV/0!</v>
      </c>
      <c r="S8" s="34" t="str">
        <f t="shared" si="1"/>
        <v/>
      </c>
      <c r="T8" s="34" t="str">
        <f t="shared" si="2"/>
        <v/>
      </c>
    </row>
    <row r="9" spans="2:20">
      <c r="B9" s="6"/>
      <c r="C9" s="42" t="s">
        <v>31</v>
      </c>
      <c r="D9" s="36"/>
      <c r="E9" s="7"/>
      <c r="F9" s="7"/>
      <c r="G9" s="7"/>
      <c r="H9" s="7"/>
      <c r="I9" s="9"/>
      <c r="J9" s="7"/>
      <c r="K9" s="7"/>
      <c r="L9" s="82" t="s">
        <v>56</v>
      </c>
      <c r="M9" s="7"/>
      <c r="N9" s="7"/>
      <c r="O9" s="8"/>
      <c r="P9" s="35">
        <f t="shared" si="3"/>
        <v>0</v>
      </c>
      <c r="Q9" s="34" t="str">
        <f t="shared" si="4"/>
        <v/>
      </c>
      <c r="R9" s="34" t="e">
        <f t="shared" si="0"/>
        <v>#DIV/0!</v>
      </c>
      <c r="S9" s="34" t="str">
        <f t="shared" si="1"/>
        <v/>
      </c>
      <c r="T9" s="34" t="str">
        <f t="shared" si="2"/>
        <v/>
      </c>
    </row>
    <row r="10" spans="2:20">
      <c r="B10" s="6"/>
      <c r="C10" s="16"/>
      <c r="D10" s="16"/>
      <c r="E10" s="7"/>
      <c r="F10" s="7"/>
      <c r="G10" s="7"/>
      <c r="H10" s="7"/>
      <c r="I10" s="9"/>
      <c r="J10" s="7"/>
      <c r="K10" s="7"/>
      <c r="L10" s="80" t="s">
        <v>57</v>
      </c>
      <c r="M10" s="81" t="str">
        <f>IF(M7=0,"?",(M7-1)/(LN(D27)))</f>
        <v>?</v>
      </c>
      <c r="N10" s="7"/>
      <c r="O10" s="8"/>
      <c r="P10" s="35">
        <f t="shared" si="3"/>
        <v>0</v>
      </c>
      <c r="Q10" s="34" t="str">
        <f t="shared" si="4"/>
        <v/>
      </c>
      <c r="R10" s="34" t="e">
        <f t="shared" si="0"/>
        <v>#DIV/0!</v>
      </c>
      <c r="S10" s="34" t="str">
        <f t="shared" si="1"/>
        <v/>
      </c>
      <c r="T10" s="34" t="str">
        <f t="shared" si="2"/>
        <v/>
      </c>
    </row>
    <row r="11" spans="2:20">
      <c r="B11" s="6"/>
      <c r="C11" s="16"/>
      <c r="D11" s="16"/>
      <c r="E11" s="7"/>
      <c r="F11" s="7"/>
      <c r="G11" s="7"/>
      <c r="H11" s="7"/>
      <c r="I11" s="9"/>
      <c r="J11" s="7"/>
      <c r="K11" s="7"/>
      <c r="L11" s="7"/>
      <c r="M11" s="7"/>
      <c r="N11" s="7"/>
      <c r="O11" s="8"/>
      <c r="P11" s="35">
        <f t="shared" si="3"/>
        <v>0</v>
      </c>
      <c r="Q11" s="34" t="str">
        <f t="shared" si="4"/>
        <v/>
      </c>
      <c r="R11" s="34" t="e">
        <f t="shared" si="0"/>
        <v>#DIV/0!</v>
      </c>
      <c r="S11" s="34" t="str">
        <f t="shared" si="1"/>
        <v/>
      </c>
      <c r="T11" s="34" t="str">
        <f t="shared" si="2"/>
        <v/>
      </c>
    </row>
    <row r="12" spans="2:20">
      <c r="B12" s="6"/>
      <c r="C12" s="16"/>
      <c r="D12" s="16"/>
      <c r="E12" s="7"/>
      <c r="F12" s="7"/>
      <c r="G12" s="7"/>
      <c r="H12" s="7"/>
      <c r="I12" s="9"/>
      <c r="J12" s="7"/>
      <c r="K12" s="7"/>
      <c r="L12" s="77" t="s">
        <v>58</v>
      </c>
      <c r="M12" s="7"/>
      <c r="N12" s="7"/>
      <c r="O12" s="8"/>
      <c r="P12" s="35">
        <f t="shared" si="3"/>
        <v>0</v>
      </c>
      <c r="Q12" s="34" t="str">
        <f t="shared" si="4"/>
        <v/>
      </c>
      <c r="R12" s="34" t="e">
        <f t="shared" si="0"/>
        <v>#DIV/0!</v>
      </c>
      <c r="S12" s="34" t="str">
        <f t="shared" si="1"/>
        <v/>
      </c>
      <c r="T12" s="34" t="str">
        <f t="shared" si="2"/>
        <v/>
      </c>
    </row>
    <row r="13" spans="2:20">
      <c r="B13" s="6"/>
      <c r="C13" s="16"/>
      <c r="D13" s="16"/>
      <c r="E13" s="7"/>
      <c r="F13" s="7"/>
      <c r="G13" s="7"/>
      <c r="H13" s="7"/>
      <c r="I13" s="9"/>
      <c r="J13" s="7"/>
      <c r="K13" s="7"/>
      <c r="L13" s="7"/>
      <c r="M13" s="7"/>
      <c r="N13" s="7"/>
      <c r="O13" s="8"/>
      <c r="P13" s="35">
        <f t="shared" si="3"/>
        <v>0</v>
      </c>
      <c r="Q13" s="34" t="str">
        <f t="shared" si="4"/>
        <v/>
      </c>
      <c r="R13" s="34" t="e">
        <f t="shared" si="0"/>
        <v>#DIV/0!</v>
      </c>
      <c r="S13" s="34" t="str">
        <f t="shared" si="1"/>
        <v/>
      </c>
      <c r="T13" s="34" t="str">
        <f t="shared" si="2"/>
        <v/>
      </c>
    </row>
    <row r="14" spans="2:20" ht="18">
      <c r="B14" s="6"/>
      <c r="C14" s="16"/>
      <c r="D14" s="16"/>
      <c r="E14" s="7"/>
      <c r="F14" s="7"/>
      <c r="G14" s="7"/>
      <c r="H14" s="7"/>
      <c r="I14" s="9"/>
      <c r="J14" s="7"/>
      <c r="K14" s="7"/>
      <c r="L14" s="7" t="s">
        <v>63</v>
      </c>
      <c r="M14" s="7"/>
      <c r="N14" s="7"/>
      <c r="O14" s="8"/>
      <c r="P14" s="35">
        <f t="shared" si="3"/>
        <v>0</v>
      </c>
      <c r="Q14" s="34" t="str">
        <f t="shared" si="4"/>
        <v/>
      </c>
      <c r="R14" s="34" t="e">
        <f t="shared" si="0"/>
        <v>#DIV/0!</v>
      </c>
      <c r="S14" s="34" t="str">
        <f t="shared" si="1"/>
        <v/>
      </c>
      <c r="T14" s="34" t="str">
        <f t="shared" si="2"/>
        <v/>
      </c>
    </row>
    <row r="15" spans="2:20" ht="16.5" customHeight="1">
      <c r="B15" s="6"/>
      <c r="C15" s="16"/>
      <c r="D15" s="16"/>
      <c r="E15" s="7"/>
      <c r="K15" s="7"/>
      <c r="L15" s="80" t="s">
        <v>61</v>
      </c>
      <c r="M15" s="81" t="str">
        <f>S32</f>
        <v>?</v>
      </c>
      <c r="N15" s="7"/>
      <c r="O15" s="8"/>
      <c r="P15" s="35">
        <f t="shared" si="3"/>
        <v>0</v>
      </c>
      <c r="Q15" s="34" t="str">
        <f t="shared" si="4"/>
        <v/>
      </c>
      <c r="R15" s="34" t="e">
        <f t="shared" si="0"/>
        <v>#DIV/0!</v>
      </c>
      <c r="S15" s="34" t="str">
        <f t="shared" si="1"/>
        <v/>
      </c>
      <c r="T15" s="34" t="str">
        <f t="shared" si="2"/>
        <v/>
      </c>
    </row>
    <row r="16" spans="2:20" ht="16.5" customHeight="1">
      <c r="B16" s="6"/>
      <c r="C16" s="36"/>
      <c r="D16" s="16"/>
      <c r="E16" s="7"/>
      <c r="K16" s="7"/>
      <c r="L16" s="80" t="s">
        <v>62</v>
      </c>
      <c r="M16" s="81" t="str">
        <f>V32</f>
        <v>?</v>
      </c>
      <c r="N16" s="7"/>
      <c r="O16" s="8"/>
      <c r="P16" s="35">
        <f t="shared" si="3"/>
        <v>0</v>
      </c>
      <c r="Q16" s="34" t="str">
        <f t="shared" si="4"/>
        <v/>
      </c>
      <c r="R16" s="34" t="e">
        <f t="shared" si="0"/>
        <v>#DIV/0!</v>
      </c>
      <c r="S16" s="34" t="str">
        <f t="shared" si="1"/>
        <v/>
      </c>
      <c r="T16" s="34" t="str">
        <f t="shared" si="2"/>
        <v/>
      </c>
    </row>
    <row r="17" spans="2:22">
      <c r="B17" s="6"/>
      <c r="C17" s="16"/>
      <c r="D17" s="16"/>
      <c r="E17" s="7"/>
      <c r="K17" s="7"/>
      <c r="L17" s="7"/>
      <c r="M17" s="7"/>
      <c r="N17" s="7"/>
      <c r="O17" s="8"/>
      <c r="P17" s="35">
        <f t="shared" si="3"/>
        <v>0</v>
      </c>
      <c r="Q17" s="34" t="str">
        <f t="shared" si="4"/>
        <v/>
      </c>
      <c r="R17" s="34" t="e">
        <f t="shared" si="0"/>
        <v>#DIV/0!</v>
      </c>
      <c r="S17" s="34" t="str">
        <f t="shared" si="1"/>
        <v/>
      </c>
      <c r="T17" s="34" t="str">
        <f t="shared" si="2"/>
        <v/>
      </c>
    </row>
    <row r="18" spans="2:22">
      <c r="B18" s="6"/>
      <c r="C18" s="16"/>
      <c r="D18" s="16"/>
      <c r="E18" s="7"/>
      <c r="K18" s="7"/>
      <c r="L18" s="79" t="s">
        <v>60</v>
      </c>
      <c r="M18" s="7"/>
      <c r="N18" s="7"/>
      <c r="O18" s="8"/>
      <c r="P18" s="35">
        <f t="shared" si="3"/>
        <v>0</v>
      </c>
      <c r="Q18" s="34" t="str">
        <f t="shared" si="4"/>
        <v/>
      </c>
      <c r="R18" s="34" t="e">
        <f t="shared" si="0"/>
        <v>#DIV/0!</v>
      </c>
      <c r="S18" s="34" t="str">
        <f t="shared" si="1"/>
        <v/>
      </c>
      <c r="T18" s="34" t="str">
        <f t="shared" si="2"/>
        <v/>
      </c>
    </row>
    <row r="19" spans="2:22">
      <c r="B19" s="6"/>
      <c r="C19" s="16"/>
      <c r="D19" s="16"/>
      <c r="E19" s="7"/>
      <c r="K19" s="7"/>
      <c r="L19" s="80" t="s">
        <v>9</v>
      </c>
      <c r="M19" s="81" t="str">
        <f>S35</f>
        <v>?</v>
      </c>
      <c r="N19" s="7"/>
      <c r="O19" s="8"/>
      <c r="P19" s="35">
        <f t="shared" si="3"/>
        <v>0</v>
      </c>
      <c r="Q19" s="34" t="str">
        <f t="shared" si="4"/>
        <v/>
      </c>
      <c r="R19" s="34" t="e">
        <f t="shared" si="0"/>
        <v>#DIV/0!</v>
      </c>
      <c r="S19" s="34" t="str">
        <f t="shared" si="1"/>
        <v/>
      </c>
      <c r="T19" s="34" t="str">
        <f t="shared" si="2"/>
        <v/>
      </c>
    </row>
    <row r="20" spans="2:22">
      <c r="B20" s="6"/>
      <c r="C20" s="16"/>
      <c r="D20" s="16"/>
      <c r="E20" s="7"/>
      <c r="F20" s="7"/>
      <c r="G20" s="7"/>
      <c r="H20" s="7"/>
      <c r="I20" s="9"/>
      <c r="J20" s="7"/>
      <c r="K20" s="7"/>
      <c r="L20" s="80" t="s">
        <v>10</v>
      </c>
      <c r="M20" s="81" t="str">
        <f>V35</f>
        <v>?</v>
      </c>
      <c r="N20" s="7"/>
      <c r="O20" s="8"/>
      <c r="P20" s="35">
        <f t="shared" si="3"/>
        <v>0</v>
      </c>
      <c r="Q20" s="34" t="str">
        <f t="shared" si="4"/>
        <v/>
      </c>
      <c r="R20" s="34" t="e">
        <f t="shared" si="0"/>
        <v>#DIV/0!</v>
      </c>
      <c r="S20" s="34" t="str">
        <f t="shared" si="1"/>
        <v/>
      </c>
      <c r="T20" s="34" t="str">
        <f t="shared" si="2"/>
        <v/>
      </c>
    </row>
    <row r="21" spans="2:22">
      <c r="B21" s="6"/>
      <c r="C21" s="16"/>
      <c r="D21" s="16"/>
      <c r="E21" s="7"/>
      <c r="F21" s="7"/>
      <c r="G21" s="7"/>
      <c r="H21" s="7"/>
      <c r="I21" s="9"/>
      <c r="J21" s="7"/>
      <c r="K21" s="7"/>
      <c r="L21" s="7"/>
      <c r="M21" s="7"/>
      <c r="N21" s="7"/>
      <c r="O21" s="8"/>
      <c r="P21" s="35">
        <f t="shared" si="3"/>
        <v>0</v>
      </c>
      <c r="Q21" s="34" t="str">
        <f t="shared" si="4"/>
        <v/>
      </c>
      <c r="R21" s="34" t="e">
        <f t="shared" si="0"/>
        <v>#DIV/0!</v>
      </c>
      <c r="S21" s="34" t="str">
        <f t="shared" si="1"/>
        <v/>
      </c>
      <c r="T21" s="34" t="str">
        <f t="shared" si="2"/>
        <v/>
      </c>
    </row>
    <row r="22" spans="2:22">
      <c r="B22" s="6"/>
      <c r="C22" s="16"/>
      <c r="D22" s="16"/>
      <c r="E22" s="7"/>
      <c r="F22" s="7"/>
      <c r="G22" s="7"/>
      <c r="H22" s="7"/>
      <c r="I22" s="9"/>
      <c r="J22" s="7"/>
      <c r="K22" s="7"/>
      <c r="L22" s="7"/>
      <c r="M22" s="7"/>
      <c r="N22" s="7"/>
      <c r="O22" s="8"/>
      <c r="P22" s="35">
        <f t="shared" si="3"/>
        <v>0</v>
      </c>
      <c r="Q22" s="34" t="str">
        <f t="shared" si="4"/>
        <v/>
      </c>
      <c r="R22" s="34" t="e">
        <f t="shared" si="0"/>
        <v>#DIV/0!</v>
      </c>
      <c r="S22" s="34" t="str">
        <f t="shared" si="1"/>
        <v/>
      </c>
      <c r="T22" s="34" t="str">
        <f t="shared" si="2"/>
        <v/>
      </c>
    </row>
    <row r="23" spans="2:22">
      <c r="B23" s="6"/>
      <c r="C23" s="16"/>
      <c r="D23" s="16"/>
      <c r="E23" s="7"/>
      <c r="F23" s="7"/>
      <c r="G23" s="7"/>
      <c r="H23" s="7"/>
      <c r="I23" s="9"/>
      <c r="J23" s="7"/>
      <c r="K23" s="7"/>
      <c r="L23" s="7"/>
      <c r="M23" s="7"/>
      <c r="N23" s="7"/>
      <c r="O23" s="8"/>
      <c r="P23" s="35">
        <f t="shared" si="3"/>
        <v>0</v>
      </c>
      <c r="Q23" s="34" t="str">
        <f t="shared" si="4"/>
        <v/>
      </c>
      <c r="R23" s="34" t="e">
        <f t="shared" si="0"/>
        <v>#DIV/0!</v>
      </c>
      <c r="S23" s="34" t="str">
        <f t="shared" si="1"/>
        <v/>
      </c>
      <c r="T23" s="34" t="str">
        <f t="shared" si="2"/>
        <v/>
      </c>
    </row>
    <row r="24" spans="2:22">
      <c r="B24" s="6"/>
      <c r="C24" s="16"/>
      <c r="D24" s="16"/>
      <c r="E24" s="7"/>
      <c r="F24" s="7"/>
      <c r="G24" s="7"/>
      <c r="H24" s="7"/>
      <c r="I24" s="9"/>
      <c r="J24" s="7"/>
      <c r="K24" s="7"/>
      <c r="L24" s="7"/>
      <c r="M24" s="7"/>
      <c r="N24" s="7"/>
      <c r="O24" s="8"/>
      <c r="P24" s="35">
        <f t="shared" si="3"/>
        <v>0</v>
      </c>
      <c r="Q24" s="34" t="str">
        <f t="shared" si="4"/>
        <v/>
      </c>
      <c r="R24" s="34" t="e">
        <f t="shared" si="0"/>
        <v>#DIV/0!</v>
      </c>
      <c r="S24" s="34" t="str">
        <f t="shared" si="1"/>
        <v/>
      </c>
      <c r="T24" s="34" t="str">
        <f t="shared" si="2"/>
        <v/>
      </c>
    </row>
    <row r="25" spans="2:22">
      <c r="B25" s="6"/>
      <c r="C25" s="16"/>
      <c r="D25" s="16"/>
      <c r="E25" s="7"/>
      <c r="F25" s="7"/>
      <c r="G25" s="7"/>
      <c r="H25" s="7"/>
      <c r="I25" s="9"/>
      <c r="J25" s="7"/>
      <c r="K25" s="7"/>
      <c r="L25" s="7"/>
      <c r="M25" s="7"/>
      <c r="N25" s="7"/>
      <c r="O25" s="8"/>
      <c r="P25" s="35">
        <f t="shared" si="3"/>
        <v>0</v>
      </c>
      <c r="Q25" s="34" t="str">
        <f t="shared" si="4"/>
        <v/>
      </c>
      <c r="R25" s="34" t="e">
        <f t="shared" si="0"/>
        <v>#DIV/0!</v>
      </c>
      <c r="S25" s="34" t="str">
        <f t="shared" si="1"/>
        <v/>
      </c>
      <c r="T25" s="34" t="str">
        <f t="shared" si="2"/>
        <v/>
      </c>
    </row>
    <row r="26" spans="2:22">
      <c r="B26" s="6"/>
      <c r="C26" s="7"/>
      <c r="D26" s="9" t="s">
        <v>4</v>
      </c>
      <c r="E26" s="7"/>
      <c r="F26" s="7"/>
      <c r="G26" s="7"/>
      <c r="H26" s="7"/>
      <c r="I26" s="9"/>
      <c r="J26" s="7"/>
      <c r="K26" s="7"/>
      <c r="L26" s="7"/>
      <c r="M26" s="7"/>
      <c r="N26" s="7"/>
      <c r="O26" s="8"/>
      <c r="P26" s="35" t="s">
        <v>2</v>
      </c>
      <c r="Q26" s="34" t="s">
        <v>6</v>
      </c>
    </row>
    <row r="27" spans="2:22">
      <c r="B27" s="6"/>
      <c r="C27" s="7"/>
      <c r="D27" s="9">
        <f>SUM(D6:D25)</f>
        <v>0</v>
      </c>
      <c r="E27" s="7"/>
      <c r="F27" s="7"/>
      <c r="G27" s="7"/>
      <c r="H27" s="7"/>
      <c r="I27" s="9"/>
      <c r="J27" s="7"/>
      <c r="K27" s="7"/>
      <c r="L27" s="7"/>
      <c r="M27" s="7"/>
      <c r="N27" s="7"/>
      <c r="O27" s="8"/>
      <c r="P27" s="35">
        <f>SUM(P6:P25)</f>
        <v>0</v>
      </c>
      <c r="Q27" s="34">
        <f>SUM(Q6:Q25)</f>
        <v>0</v>
      </c>
      <c r="T27" s="34">
        <f>SUM(T6:T25)</f>
        <v>0</v>
      </c>
    </row>
    <row r="28" spans="2:22" ht="15.75" thickBot="1">
      <c r="B28" s="11"/>
      <c r="C28" s="12"/>
      <c r="D28" s="12"/>
      <c r="E28" s="12"/>
      <c r="F28" s="12"/>
      <c r="G28" s="12"/>
      <c r="H28" s="12"/>
      <c r="I28" s="13"/>
      <c r="J28" s="12"/>
      <c r="K28" s="112"/>
      <c r="L28" s="112"/>
      <c r="M28" s="112"/>
      <c r="N28" s="112"/>
      <c r="O28" s="113"/>
    </row>
    <row r="29" spans="2:22" ht="15.75" thickTop="1"/>
    <row r="32" spans="2:22" ht="26.25">
      <c r="R32" s="115" t="s">
        <v>73</v>
      </c>
      <c r="S32" s="114" t="str">
        <f>IF(D27=0,"?",1/Q27)</f>
        <v>?</v>
      </c>
      <c r="T32" s="95"/>
      <c r="U32" s="115" t="s">
        <v>74</v>
      </c>
      <c r="V32" s="114" t="str">
        <f>IF(D27=0,"?",((S32-1)/(P27-1)))</f>
        <v>?</v>
      </c>
    </row>
    <row r="33" spans="18:22" ht="26.25">
      <c r="R33" s="115"/>
      <c r="S33" s="114"/>
      <c r="T33" s="95"/>
      <c r="U33" s="115"/>
      <c r="V33" s="114"/>
    </row>
    <row r="34" spans="18:22">
      <c r="R34" s="98"/>
      <c r="S34" s="98"/>
      <c r="T34" s="98"/>
      <c r="U34" s="99"/>
      <c r="V34" s="98"/>
    </row>
    <row r="35" spans="18:22">
      <c r="R35" s="115" t="s">
        <v>9</v>
      </c>
      <c r="S35" s="114" t="str">
        <f>IF(D27=0,"?",T27*(-1))</f>
        <v>?</v>
      </c>
      <c r="T35" s="98"/>
      <c r="U35" s="115" t="s">
        <v>10</v>
      </c>
      <c r="V35" s="114" t="str">
        <f>IF(D27=0,"?",S35/U38)</f>
        <v>?</v>
      </c>
    </row>
    <row r="36" spans="18:22">
      <c r="R36" s="115"/>
      <c r="S36" s="114"/>
      <c r="T36" s="98"/>
      <c r="U36" s="115"/>
      <c r="V36" s="114"/>
    </row>
    <row r="37" spans="18:22">
      <c r="R37" s="98"/>
      <c r="S37" s="98"/>
      <c r="T37" s="98"/>
      <c r="U37" s="98"/>
      <c r="V37" s="98"/>
    </row>
    <row r="38" spans="18:22">
      <c r="R38" s="98"/>
      <c r="S38" s="98"/>
      <c r="T38" s="98" t="s">
        <v>64</v>
      </c>
      <c r="U38" s="102" t="str">
        <f>IF(D27=0,"log2S",LOG(P27,2))</f>
        <v>log2S</v>
      </c>
      <c r="V38" s="98"/>
    </row>
  </sheetData>
  <sheetProtection password="9C15" sheet="1" objects="1" scenarios="1" selectLockedCells="1"/>
  <mergeCells count="9">
    <mergeCell ref="R35:R36"/>
    <mergeCell ref="S35:S36"/>
    <mergeCell ref="U35:U36"/>
    <mergeCell ref="V35:V36"/>
    <mergeCell ref="K28:O28"/>
    <mergeCell ref="R32:R33"/>
    <mergeCell ref="S32:S33"/>
    <mergeCell ref="U32:U33"/>
    <mergeCell ref="V32:V33"/>
  </mergeCells>
  <conditionalFormatting sqref="D6">
    <cfRule type="cellIs" dxfId="26" priority="14" operator="notEqual">
      <formula>9</formula>
    </cfRule>
    <cfRule type="cellIs" dxfId="25" priority="15" operator="equal">
      <formula>9</formula>
    </cfRule>
  </conditionalFormatting>
  <conditionalFormatting sqref="D8">
    <cfRule type="containsBlanks" dxfId="24" priority="10" stopIfTrue="1">
      <formula>LEN(TRIM(D8))=0</formula>
    </cfRule>
    <cfRule type="cellIs" dxfId="23" priority="11" operator="notEqual">
      <formula>8</formula>
    </cfRule>
    <cfRule type="cellIs" dxfId="22" priority="12" operator="equal">
      <formula>8</formula>
    </cfRule>
  </conditionalFormatting>
  <conditionalFormatting sqref="D9">
    <cfRule type="containsBlanks" dxfId="21" priority="7" stopIfTrue="1">
      <formula>LEN(TRIM(D9))=0</formula>
    </cfRule>
    <cfRule type="cellIs" dxfId="20" priority="8" operator="notEqual">
      <formula>12</formula>
    </cfRule>
    <cfRule type="cellIs" dxfId="19" priority="9" operator="equal">
      <formula>12</formula>
    </cfRule>
  </conditionalFormatting>
  <conditionalFormatting sqref="D7">
    <cfRule type="containsBlanks" dxfId="18" priority="4" stopIfTrue="1">
      <formula>LEN(TRIM(D7))=0</formula>
    </cfRule>
    <cfRule type="cellIs" dxfId="17" priority="5" operator="notEqual">
      <formula>7</formula>
    </cfRule>
    <cfRule type="cellIs" dxfId="16" priority="6" operator="equal">
      <formula>7</formula>
    </cfRule>
  </conditionalFormatting>
  <conditionalFormatting sqref="D6">
    <cfRule type="containsBlanks" dxfId="15" priority="1" stopIfTrue="1">
      <formula>LEN(TRIM(D6))=0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00"/>
  </sheetPr>
  <dimension ref="B1:W40"/>
  <sheetViews>
    <sheetView showGridLines="0" zoomScale="90" zoomScaleNormal="90" workbookViewId="0">
      <selection activeCell="D6" sqref="D6"/>
    </sheetView>
  </sheetViews>
  <sheetFormatPr baseColWidth="10" defaultRowHeight="15"/>
  <cols>
    <col min="1" max="1" width="3.28515625" customWidth="1"/>
    <col min="2" max="2" width="4" customWidth="1"/>
    <col min="3" max="3" width="31" customWidth="1"/>
    <col min="4" max="4" width="25" customWidth="1"/>
    <col min="5" max="5" width="4.7109375" customWidth="1"/>
    <col min="6" max="8" width="8.7109375" customWidth="1"/>
    <col min="9" max="9" width="14.28515625" style="1" customWidth="1"/>
    <col min="10" max="10" width="19.140625" customWidth="1"/>
    <col min="12" max="13" width="11.42578125" style="32"/>
    <col min="15" max="15" width="33.140625" customWidth="1"/>
    <col min="16" max="16" width="25.28515625" style="34" customWidth="1"/>
    <col min="17" max="17" width="16" style="34" customWidth="1"/>
    <col min="18" max="18" width="15.7109375" style="34" customWidth="1"/>
    <col min="19" max="19" width="17" style="34" customWidth="1"/>
    <col min="20" max="20" width="18.140625" style="34" customWidth="1"/>
    <col min="21" max="23" width="11.42578125" style="34"/>
  </cols>
  <sheetData>
    <row r="1" spans="2:20" ht="15.75" thickBot="1"/>
    <row r="2" spans="2:20" ht="15.75" thickTop="1">
      <c r="B2" s="2"/>
      <c r="C2" s="3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5"/>
    </row>
    <row r="3" spans="2:20" ht="21">
      <c r="B3" s="6"/>
      <c r="C3" s="83" t="s">
        <v>67</v>
      </c>
      <c r="D3" s="72"/>
      <c r="E3" s="72"/>
      <c r="F3" s="72"/>
      <c r="G3" s="84"/>
      <c r="H3" s="72"/>
      <c r="I3" s="73"/>
      <c r="J3" s="105" t="s">
        <v>88</v>
      </c>
      <c r="K3" s="72"/>
      <c r="L3" s="72"/>
      <c r="M3" s="72"/>
      <c r="N3" s="75"/>
      <c r="O3" s="8"/>
    </row>
    <row r="4" spans="2:20">
      <c r="B4" s="6"/>
      <c r="C4" s="7"/>
      <c r="D4" s="7"/>
      <c r="E4" s="7"/>
      <c r="F4" s="7"/>
      <c r="G4" s="7"/>
      <c r="H4" s="7"/>
      <c r="I4" s="9"/>
      <c r="J4" s="7"/>
      <c r="K4" s="7"/>
      <c r="L4" s="7"/>
      <c r="M4" s="7"/>
      <c r="N4" s="7"/>
      <c r="O4" s="8"/>
    </row>
    <row r="5" spans="2:20" ht="31.5">
      <c r="B5" s="6"/>
      <c r="C5" s="14" t="s">
        <v>0</v>
      </c>
      <c r="D5" s="15" t="s">
        <v>5</v>
      </c>
      <c r="E5" s="10"/>
      <c r="F5" s="10"/>
      <c r="G5" s="28"/>
      <c r="H5" s="10"/>
      <c r="I5" s="9"/>
      <c r="J5" s="7"/>
      <c r="K5" s="7"/>
      <c r="L5" s="7"/>
      <c r="M5" s="7"/>
      <c r="N5" s="7"/>
      <c r="O5" s="8"/>
      <c r="P5" s="33" t="s">
        <v>1</v>
      </c>
      <c r="Q5" s="33" t="s">
        <v>7</v>
      </c>
      <c r="R5" s="34" t="s">
        <v>3</v>
      </c>
      <c r="S5" s="33" t="s">
        <v>8</v>
      </c>
    </row>
    <row r="6" spans="2:20">
      <c r="B6" s="6"/>
      <c r="C6" s="31" t="s">
        <v>23</v>
      </c>
      <c r="D6" s="36"/>
      <c r="E6" s="7"/>
      <c r="F6" s="7"/>
      <c r="G6" s="7"/>
      <c r="H6" s="7"/>
      <c r="I6" s="9"/>
      <c r="J6" s="7"/>
      <c r="K6" s="7"/>
      <c r="L6" s="82" t="s">
        <v>59</v>
      </c>
      <c r="M6" s="82"/>
      <c r="N6" s="82"/>
      <c r="O6" s="8"/>
      <c r="P6" s="35">
        <f>IF(D6="",0,1)</f>
        <v>0</v>
      </c>
      <c r="Q6" s="34" t="str">
        <f>IF(D6="","",(D6/$D$27)*(D6/$D$27))</f>
        <v/>
      </c>
      <c r="R6" s="34" t="e">
        <f t="shared" ref="R6:R25" si="0">(D6/$D$27)</f>
        <v>#DIV/0!</v>
      </c>
      <c r="S6" s="34" t="str">
        <f>IF(D6="","",LOG(R6,2))</f>
        <v/>
      </c>
      <c r="T6" s="34" t="str">
        <f>IF(D6="","",R6*S6)</f>
        <v/>
      </c>
    </row>
    <row r="7" spans="2:20">
      <c r="B7" s="6"/>
      <c r="C7" s="31" t="s">
        <v>25</v>
      </c>
      <c r="D7" s="36"/>
      <c r="E7" s="7"/>
      <c r="F7" s="7"/>
      <c r="G7" s="7"/>
      <c r="H7" s="7"/>
      <c r="I7" s="9"/>
      <c r="J7" s="7"/>
      <c r="K7" s="7"/>
      <c r="L7" s="61" t="s">
        <v>40</v>
      </c>
      <c r="M7" s="29">
        <f>P27*1</f>
        <v>0</v>
      </c>
      <c r="N7" s="7"/>
      <c r="O7" s="8"/>
      <c r="P7" s="35">
        <f t="shared" ref="P7:P25" si="1">IF(D7="",0,1)</f>
        <v>0</v>
      </c>
      <c r="Q7" s="34" t="str">
        <f t="shared" ref="Q7:Q25" si="2">IF(D7="","",(D7/$D$27)*(D7/$D$27))</f>
        <v/>
      </c>
      <c r="R7" s="34" t="e">
        <f t="shared" si="0"/>
        <v>#DIV/0!</v>
      </c>
      <c r="S7" s="34" t="str">
        <f t="shared" ref="S7:S25" si="3">IF(D7="","",LOG(R7,2))</f>
        <v/>
      </c>
      <c r="T7" s="34" t="str">
        <f t="shared" ref="T7:T25" si="4">IF(D7="","",R7*S7)</f>
        <v/>
      </c>
    </row>
    <row r="8" spans="2:20">
      <c r="B8" s="6"/>
      <c r="C8" s="31" t="s">
        <v>24</v>
      </c>
      <c r="D8" s="36"/>
      <c r="E8" s="7"/>
      <c r="F8" s="7"/>
      <c r="G8" s="7"/>
      <c r="H8" s="7"/>
      <c r="I8" s="9"/>
      <c r="J8" s="7"/>
      <c r="K8" s="7"/>
      <c r="L8" s="7"/>
      <c r="M8" s="7"/>
      <c r="N8" s="7"/>
      <c r="O8" s="8"/>
      <c r="P8" s="35">
        <f t="shared" si="1"/>
        <v>0</v>
      </c>
      <c r="Q8" s="34" t="str">
        <f t="shared" si="2"/>
        <v/>
      </c>
      <c r="R8" s="34" t="e">
        <f t="shared" si="0"/>
        <v>#DIV/0!</v>
      </c>
      <c r="S8" s="34" t="str">
        <f t="shared" si="3"/>
        <v/>
      </c>
      <c r="T8" s="34" t="str">
        <f t="shared" si="4"/>
        <v/>
      </c>
    </row>
    <row r="9" spans="2:20">
      <c r="B9" s="6"/>
      <c r="C9" s="31" t="s">
        <v>26</v>
      </c>
      <c r="D9" s="36"/>
      <c r="E9" s="7"/>
      <c r="F9" s="7"/>
      <c r="G9" s="7"/>
      <c r="H9" s="7"/>
      <c r="I9" s="9"/>
      <c r="J9" s="7"/>
      <c r="K9" s="7"/>
      <c r="L9" s="82" t="s">
        <v>56</v>
      </c>
      <c r="M9" s="7"/>
      <c r="N9" s="7"/>
      <c r="O9" s="8"/>
      <c r="P9" s="35">
        <f t="shared" si="1"/>
        <v>0</v>
      </c>
      <c r="Q9" s="34" t="str">
        <f t="shared" si="2"/>
        <v/>
      </c>
      <c r="R9" s="34" t="e">
        <f t="shared" si="0"/>
        <v>#DIV/0!</v>
      </c>
      <c r="S9" s="34" t="str">
        <f t="shared" si="3"/>
        <v/>
      </c>
      <c r="T9" s="34" t="str">
        <f t="shared" si="4"/>
        <v/>
      </c>
    </row>
    <row r="10" spans="2:20">
      <c r="B10" s="6"/>
      <c r="C10" s="31" t="s">
        <v>27</v>
      </c>
      <c r="D10" s="36"/>
      <c r="E10" s="7"/>
      <c r="F10" s="7"/>
      <c r="G10" s="7"/>
      <c r="H10" s="7"/>
      <c r="I10" s="9"/>
      <c r="J10" s="7"/>
      <c r="K10" s="7"/>
      <c r="L10" s="80" t="s">
        <v>57</v>
      </c>
      <c r="M10" s="81" t="str">
        <f>IF(M7=0,"?",(M7-1)/(LN(D27)))</f>
        <v>?</v>
      </c>
      <c r="N10" s="7"/>
      <c r="O10" s="8"/>
      <c r="P10" s="35">
        <f t="shared" si="1"/>
        <v>0</v>
      </c>
      <c r="Q10" s="34" t="str">
        <f t="shared" si="2"/>
        <v/>
      </c>
      <c r="R10" s="34" t="e">
        <f t="shared" si="0"/>
        <v>#DIV/0!</v>
      </c>
      <c r="S10" s="34" t="str">
        <f t="shared" si="3"/>
        <v/>
      </c>
      <c r="T10" s="34" t="str">
        <f t="shared" si="4"/>
        <v/>
      </c>
    </row>
    <row r="11" spans="2:20">
      <c r="B11" s="6"/>
      <c r="C11" s="31" t="s">
        <v>28</v>
      </c>
      <c r="D11" s="36"/>
      <c r="E11" s="7"/>
      <c r="F11" s="7"/>
      <c r="G11" s="7"/>
      <c r="H11" s="7"/>
      <c r="I11" s="9"/>
      <c r="J11" s="7"/>
      <c r="K11" s="7"/>
      <c r="L11" s="7"/>
      <c r="M11" s="7"/>
      <c r="N11" s="7"/>
      <c r="O11" s="8"/>
      <c r="P11" s="35">
        <f t="shared" si="1"/>
        <v>0</v>
      </c>
      <c r="Q11" s="34" t="str">
        <f t="shared" si="2"/>
        <v/>
      </c>
      <c r="R11" s="34" t="e">
        <f t="shared" si="0"/>
        <v>#DIV/0!</v>
      </c>
      <c r="S11" s="34" t="str">
        <f t="shared" si="3"/>
        <v/>
      </c>
      <c r="T11" s="34" t="str">
        <f t="shared" si="4"/>
        <v/>
      </c>
    </row>
    <row r="12" spans="2:20">
      <c r="B12" s="6"/>
      <c r="C12" s="31" t="s">
        <v>29</v>
      </c>
      <c r="D12" s="36"/>
      <c r="E12" s="7"/>
      <c r="F12" s="7"/>
      <c r="G12" s="7"/>
      <c r="H12" s="7"/>
      <c r="I12" s="9"/>
      <c r="J12" s="7"/>
      <c r="K12" s="7"/>
      <c r="L12" s="77" t="s">
        <v>58</v>
      </c>
      <c r="M12" s="7"/>
      <c r="N12" s="7"/>
      <c r="O12" s="8"/>
      <c r="P12" s="35">
        <f t="shared" si="1"/>
        <v>0</v>
      </c>
      <c r="Q12" s="34" t="str">
        <f t="shared" si="2"/>
        <v/>
      </c>
      <c r="R12" s="34" t="e">
        <f t="shared" si="0"/>
        <v>#DIV/0!</v>
      </c>
      <c r="S12" s="34" t="str">
        <f t="shared" si="3"/>
        <v/>
      </c>
      <c r="T12" s="34" t="str">
        <f t="shared" si="4"/>
        <v/>
      </c>
    </row>
    <row r="13" spans="2:20">
      <c r="B13" s="6"/>
      <c r="C13" s="16"/>
      <c r="D13" s="16"/>
      <c r="E13" s="7"/>
      <c r="F13" s="7"/>
      <c r="G13" s="7"/>
      <c r="H13" s="7"/>
      <c r="I13" s="9"/>
      <c r="J13" s="7"/>
      <c r="K13" s="7"/>
      <c r="L13" s="7"/>
      <c r="M13" s="7"/>
      <c r="N13" s="7"/>
      <c r="O13" s="8"/>
      <c r="P13" s="35">
        <f t="shared" si="1"/>
        <v>0</v>
      </c>
      <c r="Q13" s="34" t="str">
        <f t="shared" si="2"/>
        <v/>
      </c>
      <c r="R13" s="34" t="e">
        <f t="shared" si="0"/>
        <v>#DIV/0!</v>
      </c>
      <c r="S13" s="34" t="str">
        <f t="shared" si="3"/>
        <v/>
      </c>
      <c r="T13" s="34" t="str">
        <f t="shared" si="4"/>
        <v/>
      </c>
    </row>
    <row r="14" spans="2:20" ht="18">
      <c r="B14" s="6"/>
      <c r="C14" s="16"/>
      <c r="D14" s="16"/>
      <c r="E14" s="7"/>
      <c r="F14" s="7"/>
      <c r="G14" s="7"/>
      <c r="H14" s="7"/>
      <c r="I14" s="9"/>
      <c r="J14" s="7"/>
      <c r="K14" s="7"/>
      <c r="L14" s="7" t="s">
        <v>63</v>
      </c>
      <c r="M14" s="7"/>
      <c r="N14" s="7"/>
      <c r="O14" s="8"/>
      <c r="P14" s="35">
        <f t="shared" si="1"/>
        <v>0</v>
      </c>
      <c r="Q14" s="34" t="str">
        <f t="shared" si="2"/>
        <v/>
      </c>
      <c r="R14" s="34" t="e">
        <f t="shared" si="0"/>
        <v>#DIV/0!</v>
      </c>
      <c r="S14" s="34" t="str">
        <f t="shared" si="3"/>
        <v/>
      </c>
      <c r="T14" s="34" t="str">
        <f t="shared" si="4"/>
        <v/>
      </c>
    </row>
    <row r="15" spans="2:20" ht="16.5" customHeight="1">
      <c r="B15" s="6"/>
      <c r="C15" s="16"/>
      <c r="D15" s="36"/>
      <c r="E15" s="7"/>
      <c r="K15" s="7"/>
      <c r="L15" s="80" t="s">
        <v>61</v>
      </c>
      <c r="M15" s="81" t="str">
        <f>T32</f>
        <v>?</v>
      </c>
      <c r="N15" s="7"/>
      <c r="O15" s="8"/>
      <c r="P15" s="35">
        <f t="shared" si="1"/>
        <v>0</v>
      </c>
      <c r="Q15" s="34" t="str">
        <f t="shared" si="2"/>
        <v/>
      </c>
      <c r="R15" s="34" t="e">
        <f t="shared" si="0"/>
        <v>#DIV/0!</v>
      </c>
      <c r="S15" s="34" t="str">
        <f t="shared" si="3"/>
        <v/>
      </c>
      <c r="T15" s="34" t="str">
        <f t="shared" si="4"/>
        <v/>
      </c>
    </row>
    <row r="16" spans="2:20" ht="16.5" customHeight="1">
      <c r="B16" s="6"/>
      <c r="C16" s="36"/>
      <c r="D16" s="16"/>
      <c r="E16" s="7"/>
      <c r="K16" s="7"/>
      <c r="L16" s="80" t="s">
        <v>62</v>
      </c>
      <c r="M16" s="81" t="str">
        <f>W32</f>
        <v>?</v>
      </c>
      <c r="N16" s="7"/>
      <c r="O16" s="8"/>
      <c r="P16" s="35">
        <f t="shared" si="1"/>
        <v>0</v>
      </c>
      <c r="Q16" s="34" t="str">
        <f t="shared" si="2"/>
        <v/>
      </c>
      <c r="R16" s="34" t="e">
        <f t="shared" si="0"/>
        <v>#DIV/0!</v>
      </c>
      <c r="S16" s="34" t="str">
        <f t="shared" si="3"/>
        <v/>
      </c>
      <c r="T16" s="34" t="str">
        <f t="shared" si="4"/>
        <v/>
      </c>
    </row>
    <row r="17" spans="2:23">
      <c r="B17" s="6"/>
      <c r="C17" s="16"/>
      <c r="D17" s="16"/>
      <c r="E17" s="7"/>
      <c r="K17" s="7"/>
      <c r="L17" s="7"/>
      <c r="M17" s="7"/>
      <c r="N17" s="7"/>
      <c r="O17" s="8"/>
      <c r="P17" s="35">
        <f t="shared" si="1"/>
        <v>0</v>
      </c>
      <c r="Q17" s="34" t="str">
        <f t="shared" si="2"/>
        <v/>
      </c>
      <c r="R17" s="34" t="e">
        <f t="shared" si="0"/>
        <v>#DIV/0!</v>
      </c>
      <c r="S17" s="34" t="str">
        <f t="shared" si="3"/>
        <v/>
      </c>
      <c r="T17" s="34" t="str">
        <f t="shared" si="4"/>
        <v/>
      </c>
    </row>
    <row r="18" spans="2:23">
      <c r="B18" s="6"/>
      <c r="C18" s="16"/>
      <c r="D18" s="16"/>
      <c r="E18" s="7"/>
      <c r="K18" s="7"/>
      <c r="L18" s="79" t="s">
        <v>60</v>
      </c>
      <c r="M18" s="7"/>
      <c r="N18" s="7"/>
      <c r="O18" s="8"/>
      <c r="P18" s="35">
        <f t="shared" si="1"/>
        <v>0</v>
      </c>
      <c r="Q18" s="34" t="str">
        <f t="shared" si="2"/>
        <v/>
      </c>
      <c r="R18" s="34" t="e">
        <f t="shared" si="0"/>
        <v>#DIV/0!</v>
      </c>
      <c r="S18" s="34" t="str">
        <f t="shared" si="3"/>
        <v/>
      </c>
      <c r="T18" s="34" t="str">
        <f t="shared" si="4"/>
        <v/>
      </c>
    </row>
    <row r="19" spans="2:23">
      <c r="B19" s="6"/>
      <c r="C19" s="16"/>
      <c r="D19" s="16"/>
      <c r="E19" s="7"/>
      <c r="K19" s="7"/>
      <c r="L19" s="80" t="s">
        <v>9</v>
      </c>
      <c r="M19" s="81" t="str">
        <f>T35</f>
        <v>?</v>
      </c>
      <c r="N19" s="7"/>
      <c r="O19" s="8"/>
      <c r="P19" s="35">
        <f t="shared" si="1"/>
        <v>0</v>
      </c>
      <c r="Q19" s="34" t="str">
        <f t="shared" si="2"/>
        <v/>
      </c>
      <c r="R19" s="34" t="e">
        <f t="shared" si="0"/>
        <v>#DIV/0!</v>
      </c>
      <c r="S19" s="34" t="str">
        <f t="shared" si="3"/>
        <v/>
      </c>
      <c r="T19" s="34" t="str">
        <f t="shared" si="4"/>
        <v/>
      </c>
    </row>
    <row r="20" spans="2:23">
      <c r="B20" s="6"/>
      <c r="C20" s="16"/>
      <c r="D20" s="16"/>
      <c r="E20" s="7"/>
      <c r="F20" s="7"/>
      <c r="G20" s="7"/>
      <c r="H20" s="7"/>
      <c r="I20" s="9"/>
      <c r="J20" s="7"/>
      <c r="K20" s="7"/>
      <c r="L20" s="80" t="s">
        <v>10</v>
      </c>
      <c r="M20" s="81" t="str">
        <f>W35</f>
        <v>?</v>
      </c>
      <c r="N20" s="7"/>
      <c r="O20" s="8"/>
      <c r="P20" s="35">
        <f t="shared" si="1"/>
        <v>0</v>
      </c>
      <c r="Q20" s="34" t="str">
        <f t="shared" si="2"/>
        <v/>
      </c>
      <c r="R20" s="34" t="e">
        <f t="shared" si="0"/>
        <v>#DIV/0!</v>
      </c>
      <c r="S20" s="34" t="str">
        <f t="shared" si="3"/>
        <v/>
      </c>
      <c r="T20" s="34" t="str">
        <f t="shared" si="4"/>
        <v/>
      </c>
    </row>
    <row r="21" spans="2:23">
      <c r="B21" s="6"/>
      <c r="C21" s="16"/>
      <c r="D21" s="16"/>
      <c r="E21" s="7"/>
      <c r="F21" s="7"/>
      <c r="G21" s="7"/>
      <c r="H21" s="7"/>
      <c r="I21" s="9"/>
      <c r="J21" s="7"/>
      <c r="K21" s="7"/>
      <c r="L21" s="7"/>
      <c r="M21" s="7"/>
      <c r="N21" s="7"/>
      <c r="O21" s="8"/>
      <c r="P21" s="35">
        <f t="shared" si="1"/>
        <v>0</v>
      </c>
      <c r="Q21" s="34" t="str">
        <f t="shared" si="2"/>
        <v/>
      </c>
      <c r="R21" s="34" t="e">
        <f t="shared" si="0"/>
        <v>#DIV/0!</v>
      </c>
      <c r="S21" s="34" t="str">
        <f t="shared" si="3"/>
        <v/>
      </c>
      <c r="T21" s="34" t="str">
        <f t="shared" si="4"/>
        <v/>
      </c>
    </row>
    <row r="22" spans="2:23">
      <c r="B22" s="6"/>
      <c r="C22" s="16"/>
      <c r="D22" s="16"/>
      <c r="E22" s="7"/>
      <c r="F22" s="7"/>
      <c r="G22" s="7"/>
      <c r="H22" s="7"/>
      <c r="I22" s="9"/>
      <c r="J22" s="7"/>
      <c r="K22" s="7"/>
      <c r="L22" s="7"/>
      <c r="M22" s="7"/>
      <c r="N22" s="7"/>
      <c r="O22" s="8"/>
      <c r="P22" s="35">
        <f t="shared" si="1"/>
        <v>0</v>
      </c>
      <c r="Q22" s="34" t="str">
        <f t="shared" si="2"/>
        <v/>
      </c>
      <c r="R22" s="34" t="e">
        <f t="shared" si="0"/>
        <v>#DIV/0!</v>
      </c>
      <c r="S22" s="34" t="str">
        <f t="shared" si="3"/>
        <v/>
      </c>
      <c r="T22" s="34" t="str">
        <f t="shared" si="4"/>
        <v/>
      </c>
    </row>
    <row r="23" spans="2:23">
      <c r="B23" s="6"/>
      <c r="C23" s="16"/>
      <c r="D23" s="16"/>
      <c r="E23" s="7"/>
      <c r="F23" s="7"/>
      <c r="G23" s="7"/>
      <c r="H23" s="7"/>
      <c r="I23" s="9"/>
      <c r="J23" s="7"/>
      <c r="K23" s="7"/>
      <c r="L23" s="7"/>
      <c r="M23" s="7"/>
      <c r="N23" s="7"/>
      <c r="O23" s="8"/>
      <c r="P23" s="35">
        <f t="shared" si="1"/>
        <v>0</v>
      </c>
      <c r="Q23" s="34" t="str">
        <f t="shared" si="2"/>
        <v/>
      </c>
      <c r="R23" s="34" t="e">
        <f t="shared" si="0"/>
        <v>#DIV/0!</v>
      </c>
      <c r="S23" s="34" t="str">
        <f t="shared" si="3"/>
        <v/>
      </c>
      <c r="T23" s="34" t="str">
        <f t="shared" si="4"/>
        <v/>
      </c>
    </row>
    <row r="24" spans="2:23">
      <c r="B24" s="6"/>
      <c r="C24" s="16"/>
      <c r="D24" s="16"/>
      <c r="E24" s="7"/>
      <c r="F24" s="7"/>
      <c r="G24" s="7"/>
      <c r="H24" s="7"/>
      <c r="I24" s="9"/>
      <c r="J24" s="7"/>
      <c r="K24" s="7"/>
      <c r="L24" s="7"/>
      <c r="M24" s="7"/>
      <c r="N24" s="7"/>
      <c r="O24" s="8"/>
      <c r="P24" s="35">
        <f t="shared" si="1"/>
        <v>0</v>
      </c>
      <c r="Q24" s="34" t="str">
        <f t="shared" si="2"/>
        <v/>
      </c>
      <c r="R24" s="34" t="e">
        <f t="shared" si="0"/>
        <v>#DIV/0!</v>
      </c>
      <c r="S24" s="34" t="str">
        <f t="shared" si="3"/>
        <v/>
      </c>
      <c r="T24" s="34" t="str">
        <f t="shared" si="4"/>
        <v/>
      </c>
    </row>
    <row r="25" spans="2:23">
      <c r="B25" s="6"/>
      <c r="C25" s="16"/>
      <c r="D25" s="16"/>
      <c r="E25" s="7"/>
      <c r="F25" s="7"/>
      <c r="G25" s="7"/>
      <c r="H25" s="7"/>
      <c r="I25" s="9"/>
      <c r="J25" s="7"/>
      <c r="K25" s="7"/>
      <c r="L25" s="7"/>
      <c r="M25" s="7"/>
      <c r="N25" s="7"/>
      <c r="O25" s="8"/>
      <c r="P25" s="35">
        <f t="shared" si="1"/>
        <v>0</v>
      </c>
      <c r="Q25" s="34" t="str">
        <f t="shared" si="2"/>
        <v/>
      </c>
      <c r="R25" s="34" t="e">
        <f t="shared" si="0"/>
        <v>#DIV/0!</v>
      </c>
      <c r="S25" s="34" t="str">
        <f t="shared" si="3"/>
        <v/>
      </c>
      <c r="T25" s="34" t="str">
        <f t="shared" si="4"/>
        <v/>
      </c>
    </row>
    <row r="26" spans="2:23">
      <c r="B26" s="6"/>
      <c r="C26" s="7"/>
      <c r="D26" s="9" t="s">
        <v>4</v>
      </c>
      <c r="E26" s="7"/>
      <c r="F26" s="7"/>
      <c r="G26" s="7"/>
      <c r="H26" s="7"/>
      <c r="I26" s="9"/>
      <c r="J26" s="7"/>
      <c r="K26" s="7"/>
      <c r="L26" s="7"/>
      <c r="M26" s="7"/>
      <c r="N26" s="7"/>
      <c r="O26" s="8"/>
      <c r="P26" s="35" t="s">
        <v>2</v>
      </c>
      <c r="Q26" s="34" t="s">
        <v>6</v>
      </c>
    </row>
    <row r="27" spans="2:23">
      <c r="B27" s="6"/>
      <c r="C27" s="7"/>
      <c r="D27" s="9">
        <f>SUM(D6:D25)</f>
        <v>0</v>
      </c>
      <c r="E27" s="7"/>
      <c r="F27" s="7"/>
      <c r="G27" s="7"/>
      <c r="H27" s="7"/>
      <c r="I27" s="9"/>
      <c r="J27" s="7"/>
      <c r="K27" s="7"/>
      <c r="L27" s="7"/>
      <c r="M27" s="7"/>
      <c r="N27" s="7"/>
      <c r="O27" s="8"/>
      <c r="P27" s="35">
        <f>SUM(P6:P25)</f>
        <v>0</v>
      </c>
      <c r="Q27" s="34">
        <f>SUM(Q6:Q25)</f>
        <v>0</v>
      </c>
      <c r="T27" s="34">
        <f>SUM(T6:T25)</f>
        <v>0</v>
      </c>
    </row>
    <row r="28" spans="2:23" ht="15.75" thickBot="1">
      <c r="B28" s="11"/>
      <c r="C28" s="12"/>
      <c r="D28" s="12"/>
      <c r="E28" s="12"/>
      <c r="F28" s="12"/>
      <c r="G28" s="12"/>
      <c r="H28" s="12"/>
      <c r="I28" s="13"/>
      <c r="J28" s="12"/>
      <c r="K28" s="112"/>
      <c r="L28" s="112"/>
      <c r="M28" s="112"/>
      <c r="N28" s="112"/>
      <c r="O28" s="113"/>
    </row>
    <row r="29" spans="2:23" ht="15.75" thickTop="1"/>
    <row r="32" spans="2:23" ht="26.25">
      <c r="S32" s="115" t="s">
        <v>73</v>
      </c>
      <c r="T32" s="114" t="str">
        <f>IF(D27=0,"?",1/Q27)</f>
        <v>?</v>
      </c>
      <c r="U32" s="95"/>
      <c r="V32" s="115" t="s">
        <v>74</v>
      </c>
      <c r="W32" s="114" t="str">
        <f>IF(D27=0,"?",((T32-1)/(P27-1)))</f>
        <v>?</v>
      </c>
    </row>
    <row r="33" spans="19:23" ht="26.25">
      <c r="S33" s="115"/>
      <c r="T33" s="114"/>
      <c r="U33" s="95"/>
      <c r="V33" s="115"/>
      <c r="W33" s="114"/>
    </row>
    <row r="34" spans="19:23">
      <c r="S34" s="98"/>
      <c r="T34" s="98"/>
      <c r="U34" s="98"/>
      <c r="V34" s="99"/>
      <c r="W34" s="98"/>
    </row>
    <row r="35" spans="19:23">
      <c r="S35" s="115" t="s">
        <v>9</v>
      </c>
      <c r="T35" s="114" t="str">
        <f>IF(D27=0,"?",T27*(-1))</f>
        <v>?</v>
      </c>
      <c r="U35" s="98"/>
      <c r="V35" s="115" t="s">
        <v>10</v>
      </c>
      <c r="W35" s="114" t="str">
        <f>IF(D27=0,"?",T35/W38)</f>
        <v>?</v>
      </c>
    </row>
    <row r="36" spans="19:23">
      <c r="S36" s="115"/>
      <c r="T36" s="114"/>
      <c r="U36" s="98"/>
      <c r="V36" s="115"/>
      <c r="W36" s="114"/>
    </row>
    <row r="37" spans="19:23">
      <c r="S37" s="98"/>
      <c r="T37" s="98"/>
      <c r="U37" s="98"/>
      <c r="V37" s="98"/>
      <c r="W37" s="98"/>
    </row>
    <row r="38" spans="19:23">
      <c r="S38" s="98"/>
      <c r="T38" s="98"/>
      <c r="U38" s="98"/>
      <c r="V38" s="98" t="s">
        <v>64</v>
      </c>
      <c r="W38" s="102" t="str">
        <f>IF(D27=0,"log2S",LOG(P27,2))</f>
        <v>log2S</v>
      </c>
    </row>
    <row r="39" spans="19:23">
      <c r="S39" s="98"/>
      <c r="T39" s="98"/>
      <c r="U39" s="98"/>
      <c r="V39" s="98"/>
      <c r="W39" s="98"/>
    </row>
    <row r="40" spans="19:23">
      <c r="S40" s="98"/>
      <c r="T40" s="98"/>
      <c r="U40" s="98"/>
      <c r="V40" s="98"/>
      <c r="W40" s="98"/>
    </row>
  </sheetData>
  <sheetProtection password="9C15" sheet="1" objects="1" scenarios="1" selectLockedCells="1"/>
  <mergeCells count="9">
    <mergeCell ref="S35:S36"/>
    <mergeCell ref="T35:T36"/>
    <mergeCell ref="V35:V36"/>
    <mergeCell ref="W35:W36"/>
    <mergeCell ref="K28:O28"/>
    <mergeCell ref="S32:S33"/>
    <mergeCell ref="T32:T33"/>
    <mergeCell ref="V32:V33"/>
    <mergeCell ref="W32:W33"/>
  </mergeCells>
  <conditionalFormatting sqref="D6">
    <cfRule type="containsBlanks" dxfId="14" priority="19" stopIfTrue="1">
      <formula>LEN(TRIM(D6))=0</formula>
    </cfRule>
    <cfRule type="cellIs" dxfId="13" priority="20" operator="notEqual">
      <formula>4</formula>
    </cfRule>
    <cfRule type="cellIs" dxfId="12" priority="21" operator="equal">
      <formula>4</formula>
    </cfRule>
  </conditionalFormatting>
  <conditionalFormatting sqref="D7">
    <cfRule type="containsBlanks" dxfId="11" priority="16" stopIfTrue="1">
      <formula>LEN(TRIM(D7))=0</formula>
    </cfRule>
    <cfRule type="cellIs" dxfId="10" priority="17" operator="notEqual">
      <formula>3</formula>
    </cfRule>
    <cfRule type="cellIs" dxfId="9" priority="18" operator="equal">
      <formula>3</formula>
    </cfRule>
  </conditionalFormatting>
  <conditionalFormatting sqref="D8">
    <cfRule type="containsBlanks" dxfId="8" priority="13" stopIfTrue="1">
      <formula>LEN(TRIM(D8))=0</formula>
    </cfRule>
    <cfRule type="cellIs" dxfId="7" priority="14" operator="notEqual">
      <formula>1</formula>
    </cfRule>
    <cfRule type="cellIs" dxfId="6" priority="15" operator="equal">
      <formula>1</formula>
    </cfRule>
  </conditionalFormatting>
  <conditionalFormatting sqref="D9 D11:D12">
    <cfRule type="containsBlanks" dxfId="5" priority="10" stopIfTrue="1">
      <formula>LEN(TRIM(D9))=0</formula>
    </cfRule>
    <cfRule type="cellIs" dxfId="4" priority="11" operator="notEqual">
      <formula>2</formula>
    </cfRule>
    <cfRule type="cellIs" dxfId="3" priority="12" operator="equal">
      <formula>2</formula>
    </cfRule>
  </conditionalFormatting>
  <conditionalFormatting sqref="D10">
    <cfRule type="containsBlanks" dxfId="2" priority="7" stopIfTrue="1">
      <formula>LEN(TRIM(D10))=0</formula>
    </cfRule>
    <cfRule type="cellIs" dxfId="1" priority="8" operator="notEqual">
      <formula>22</formula>
    </cfRule>
    <cfRule type="cellIs" dxfId="0" priority="9" operator="equal">
      <formula>22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P48"/>
  <sheetViews>
    <sheetView showGridLines="0" workbookViewId="0">
      <selection activeCell="L49" sqref="L49"/>
    </sheetView>
  </sheetViews>
  <sheetFormatPr baseColWidth="10" defaultRowHeight="15"/>
  <cols>
    <col min="1" max="1" width="3" customWidth="1"/>
    <col min="2" max="2" width="14.5703125" customWidth="1"/>
    <col min="7" max="7" width="16.140625" customWidth="1"/>
    <col min="15" max="15" width="13.140625" customWidth="1"/>
  </cols>
  <sheetData>
    <row r="1" spans="1:16" s="32" customFormat="1" ht="15.75" thickBot="1"/>
    <row r="2" spans="1:16" s="32" customFormat="1" ht="21.75" thickBot="1">
      <c r="A2" s="43"/>
      <c r="B2" s="117" t="s">
        <v>90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9"/>
    </row>
    <row r="3" spans="1:16" ht="13.5" customHeight="1" thickBot="1">
      <c r="A3" s="30"/>
    </row>
    <row r="4" spans="1:16" ht="12" customHeight="1" thickTop="1" thickBot="1">
      <c r="A4" s="30"/>
      <c r="B4" s="21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3"/>
    </row>
    <row r="5" spans="1:16" ht="21" customHeight="1">
      <c r="A5" s="30"/>
      <c r="B5" s="24"/>
      <c r="C5" s="44" t="s">
        <v>39</v>
      </c>
      <c r="D5" s="45"/>
      <c r="E5" s="46"/>
      <c r="F5" s="47"/>
      <c r="G5" s="47"/>
      <c r="H5" s="48"/>
      <c r="J5" s="85" t="s">
        <v>70</v>
      </c>
      <c r="K5" s="86"/>
      <c r="L5" s="87"/>
      <c r="M5" s="88"/>
      <c r="N5" s="88"/>
      <c r="O5" s="89"/>
      <c r="P5" s="25"/>
    </row>
    <row r="6" spans="1:16" ht="9.75" customHeight="1" thickBot="1">
      <c r="A6" s="30"/>
      <c r="B6" s="24"/>
      <c r="C6" s="49"/>
      <c r="D6" s="50"/>
      <c r="E6" s="50"/>
      <c r="F6" s="51"/>
      <c r="G6" s="51"/>
      <c r="H6" s="52"/>
      <c r="J6" s="90"/>
      <c r="K6" s="91"/>
      <c r="L6" s="91"/>
      <c r="M6" s="92"/>
      <c r="N6" s="92"/>
      <c r="O6" s="93"/>
      <c r="P6" s="25"/>
    </row>
    <row r="7" spans="1:16">
      <c r="A7" s="30"/>
      <c r="B7" s="2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25"/>
    </row>
    <row r="8" spans="1:16">
      <c r="A8" s="30"/>
      <c r="B8" s="2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25"/>
    </row>
    <row r="9" spans="1:16">
      <c r="A9" s="30"/>
      <c r="B9" s="2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25"/>
    </row>
    <row r="10" spans="1:16">
      <c r="A10" s="30"/>
      <c r="B10" s="2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25"/>
    </row>
    <row r="11" spans="1:16">
      <c r="A11" s="30"/>
      <c r="B11" s="2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25"/>
    </row>
    <row r="12" spans="1:16">
      <c r="A12" s="30"/>
      <c r="B12" s="24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25"/>
    </row>
    <row r="13" spans="1:16">
      <c r="A13" s="30"/>
      <c r="B13" s="24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25"/>
    </row>
    <row r="14" spans="1:16">
      <c r="A14" s="30"/>
      <c r="B14" s="24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25"/>
    </row>
    <row r="15" spans="1:16">
      <c r="A15" s="30"/>
      <c r="B15" s="24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25"/>
    </row>
    <row r="16" spans="1:16">
      <c r="A16" s="30"/>
      <c r="B16" s="24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25"/>
    </row>
    <row r="17" spans="2:16" ht="48" customHeight="1" thickBot="1">
      <c r="B17" s="24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25"/>
    </row>
    <row r="18" spans="2:16" ht="18.75" customHeight="1">
      <c r="B18" s="24"/>
      <c r="C18" s="55" t="s">
        <v>68</v>
      </c>
      <c r="D18" s="56"/>
      <c r="E18" s="57"/>
      <c r="F18" s="57"/>
      <c r="G18" s="57"/>
      <c r="H18" s="53"/>
      <c r="I18" s="7"/>
      <c r="J18" s="37" t="s">
        <v>69</v>
      </c>
      <c r="K18" s="37"/>
      <c r="L18" s="17"/>
      <c r="M18" s="17"/>
      <c r="N18" s="17"/>
      <c r="O18" s="18"/>
      <c r="P18" s="25"/>
    </row>
    <row r="19" spans="2:16" ht="18" customHeight="1" thickBot="1">
      <c r="B19" s="24"/>
      <c r="C19" s="58" t="s">
        <v>37</v>
      </c>
      <c r="D19" s="59"/>
      <c r="E19" s="60"/>
      <c r="F19" s="60"/>
      <c r="G19" s="60"/>
      <c r="H19" s="54"/>
      <c r="I19" s="7"/>
      <c r="J19" s="38" t="s">
        <v>38</v>
      </c>
      <c r="K19" s="38"/>
      <c r="L19" s="19"/>
      <c r="M19" s="19"/>
      <c r="N19" s="19"/>
      <c r="O19" s="20"/>
      <c r="P19" s="25"/>
    </row>
    <row r="20" spans="2:16">
      <c r="B20" s="24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25"/>
    </row>
    <row r="21" spans="2:16">
      <c r="B21" s="24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25"/>
    </row>
    <row r="22" spans="2:16">
      <c r="B22" s="24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25"/>
    </row>
    <row r="23" spans="2:16">
      <c r="B23" s="24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25"/>
    </row>
    <row r="24" spans="2:16">
      <c r="B24" s="24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25"/>
    </row>
    <row r="25" spans="2:16">
      <c r="B25" s="24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25"/>
    </row>
    <row r="26" spans="2:16">
      <c r="B26" s="24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25"/>
    </row>
    <row r="27" spans="2:16">
      <c r="B27" s="24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5"/>
    </row>
    <row r="28" spans="2:16">
      <c r="B28" s="24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5"/>
    </row>
    <row r="29" spans="2:16">
      <c r="B29" s="24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25"/>
    </row>
    <row r="30" spans="2:16">
      <c r="B30" s="24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25"/>
    </row>
    <row r="31" spans="2:16" ht="12" customHeight="1">
      <c r="B31" s="24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25"/>
    </row>
    <row r="32" spans="2:16" ht="15.75" thickBot="1">
      <c r="B32" s="2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112"/>
      <c r="O32" s="112"/>
      <c r="P32" s="113"/>
    </row>
    <row r="33" spans="3:14" s="40" customFormat="1" ht="12.75" customHeight="1" thickTop="1"/>
    <row r="34" spans="3:14" s="34" customFormat="1">
      <c r="C34" s="34" t="s">
        <v>11</v>
      </c>
      <c r="D34" s="34" t="s">
        <v>12</v>
      </c>
      <c r="E34" s="34" t="s">
        <v>13</v>
      </c>
      <c r="F34" s="34" t="s">
        <v>14</v>
      </c>
      <c r="K34" s="34" t="s">
        <v>11</v>
      </c>
      <c r="L34" s="34" t="s">
        <v>12</v>
      </c>
      <c r="M34" s="34" t="s">
        <v>13</v>
      </c>
      <c r="N34" s="34" t="s">
        <v>14</v>
      </c>
    </row>
    <row r="35" spans="3:14" s="34" customFormat="1" ht="15.75" customHeight="1">
      <c r="C35" s="34" t="str">
        <f>Champ!U30</f>
        <v>?</v>
      </c>
      <c r="D35" s="34" t="str">
        <f>Lac!U30</f>
        <v>?</v>
      </c>
      <c r="E35" s="34" t="str">
        <f>'Forêt actuelle'!V32</f>
        <v>?</v>
      </c>
      <c r="F35" s="34" t="str">
        <f>'Forêt marécageuse fossile'!W32</f>
        <v>?</v>
      </c>
      <c r="K35" s="34" t="str">
        <f>Champ!U33</f>
        <v>?</v>
      </c>
      <c r="L35" s="34" t="str">
        <f>Lac!U33</f>
        <v>?</v>
      </c>
      <c r="M35" s="34" t="str">
        <f>'Forêt actuelle'!V35</f>
        <v>?</v>
      </c>
      <c r="N35" s="34" t="str">
        <f>'Forêt marécageuse fossile'!W35</f>
        <v>?</v>
      </c>
    </row>
    <row r="36" spans="3:14" s="34" customFormat="1"/>
    <row r="37" spans="3:14" s="34" customFormat="1">
      <c r="C37" s="34" t="s">
        <v>11</v>
      </c>
      <c r="D37" s="34" t="s">
        <v>12</v>
      </c>
      <c r="E37" s="34" t="s">
        <v>13</v>
      </c>
      <c r="F37" s="34" t="s">
        <v>14</v>
      </c>
      <c r="K37" s="34" t="s">
        <v>11</v>
      </c>
      <c r="L37" s="34" t="s">
        <v>12</v>
      </c>
      <c r="M37" s="34" t="s">
        <v>13</v>
      </c>
      <c r="N37" s="34" t="s">
        <v>14</v>
      </c>
    </row>
    <row r="38" spans="3:14" s="34" customFormat="1">
      <c r="C38" s="34">
        <f>Champ!P27</f>
        <v>0</v>
      </c>
      <c r="D38" s="34">
        <f>Lac!P27</f>
        <v>0</v>
      </c>
      <c r="E38" s="34">
        <f>'Forêt actuelle'!P27</f>
        <v>0</v>
      </c>
      <c r="F38" s="34">
        <f>'Forêt marécageuse fossile'!P27</f>
        <v>0</v>
      </c>
      <c r="K38" s="34">
        <f>Champ!P27</f>
        <v>0</v>
      </c>
      <c r="L38" s="34">
        <f>Lac!P27</f>
        <v>0</v>
      </c>
      <c r="M38" s="34">
        <f>'Forêt actuelle'!P27</f>
        <v>0</v>
      </c>
      <c r="N38" s="34">
        <f>'Forêt marécageuse fossile'!P27</f>
        <v>0</v>
      </c>
    </row>
    <row r="39" spans="3:14" s="34" customFormat="1"/>
    <row r="40" spans="3:14" s="34" customFormat="1">
      <c r="H40" s="120" t="s">
        <v>79</v>
      </c>
      <c r="I40" s="120"/>
    </row>
    <row r="41" spans="3:14" s="34" customFormat="1"/>
    <row r="42" spans="3:14" s="34" customFormat="1">
      <c r="C42" s="34" t="s">
        <v>11</v>
      </c>
      <c r="D42" s="34" t="s">
        <v>12</v>
      </c>
      <c r="E42" s="34" t="s">
        <v>13</v>
      </c>
      <c r="F42" s="34" t="s">
        <v>14</v>
      </c>
    </row>
    <row r="43" spans="3:14" s="34" customFormat="1">
      <c r="C43" s="94" t="str">
        <f>Champ!M10</f>
        <v>?</v>
      </c>
      <c r="D43" s="94" t="str">
        <f>Lac!M10</f>
        <v>?</v>
      </c>
      <c r="E43" s="94" t="str">
        <f>'Forêt actuelle'!M10</f>
        <v>?</v>
      </c>
      <c r="F43" s="94" t="str">
        <f>'Forêt marécageuse fossile'!M10</f>
        <v>?</v>
      </c>
    </row>
    <row r="44" spans="3:14" s="34" customFormat="1"/>
    <row r="45" spans="3:14" s="40" customFormat="1"/>
    <row r="46" spans="3:14" s="40" customFormat="1"/>
    <row r="47" spans="3:14" s="40" customFormat="1"/>
    <row r="48" spans="3:14" s="40" customFormat="1"/>
  </sheetData>
  <sheetProtection password="9C15" sheet="1" objects="1" scenarios="1" selectLockedCells="1" selectUnlockedCells="1"/>
  <mergeCells count="3">
    <mergeCell ref="N32:P32"/>
    <mergeCell ref="B2:P2"/>
    <mergeCell ref="H40:I40"/>
  </mergeCells>
  <conditionalFormatting sqref="Q31">
    <cfRule type="iconSet" priority="1">
      <iconSet iconSet="3TrafficLight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ACTIVITE</vt:lpstr>
      <vt:lpstr>Champ</vt:lpstr>
      <vt:lpstr>Lac</vt:lpstr>
      <vt:lpstr>Forêt actuelle</vt:lpstr>
      <vt:lpstr>Forêt marécageuse fossile</vt:lpstr>
      <vt:lpstr>COMPARAISON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2011-03-27T19:36:20Z</dcterms:created>
  <dcterms:modified xsi:type="dcterms:W3CDTF">2011-10-10T18:45:58Z</dcterms:modified>
</cp:coreProperties>
</file>